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2576"/>
  </bookViews>
  <sheets>
    <sheet name="202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/>
  <c r="I5"/>
  <c r="I14"/>
  <c r="I6"/>
  <c r="I10"/>
  <c r="I9"/>
  <c r="I11"/>
  <c r="I7"/>
  <c r="I15"/>
  <c r="I13"/>
  <c r="I16"/>
  <c r="I17"/>
  <c r="I18"/>
  <c r="H8"/>
  <c r="H5"/>
  <c r="H14"/>
  <c r="H6"/>
  <c r="H10"/>
  <c r="H9"/>
  <c r="H11"/>
  <c r="H7"/>
  <c r="H15"/>
  <c r="H13"/>
  <c r="H16"/>
  <c r="H17"/>
  <c r="H18"/>
  <c r="G8"/>
  <c r="G5"/>
  <c r="G14"/>
  <c r="G6"/>
  <c r="G10"/>
  <c r="G9"/>
  <c r="G11"/>
  <c r="G7"/>
  <c r="G15"/>
  <c r="G13"/>
  <c r="G16"/>
  <c r="G17"/>
  <c r="G18"/>
  <c r="F8"/>
  <c r="F5"/>
  <c r="F14"/>
  <c r="F6"/>
  <c r="F10"/>
  <c r="F9"/>
  <c r="F11"/>
  <c r="F7"/>
  <c r="F15"/>
  <c r="F13"/>
  <c r="F16"/>
  <c r="F17"/>
  <c r="F18"/>
  <c r="I12"/>
  <c r="H12"/>
  <c r="G12"/>
  <c r="F12"/>
  <c r="D28" l="1"/>
  <c r="F28"/>
  <c r="G28"/>
  <c r="H28"/>
  <c r="I28"/>
  <c r="K28"/>
  <c r="L28"/>
  <c r="D24"/>
  <c r="F24"/>
  <c r="G24"/>
  <c r="H24"/>
  <c r="I24"/>
  <c r="K24"/>
  <c r="L24"/>
  <c r="D17"/>
  <c r="K17"/>
  <c r="L17"/>
  <c r="D29"/>
  <c r="F29"/>
  <c r="G29"/>
  <c r="H29"/>
  <c r="I29"/>
  <c r="K29"/>
  <c r="L29"/>
  <c r="D25"/>
  <c r="F25"/>
  <c r="G25"/>
  <c r="H25"/>
  <c r="I25"/>
  <c r="K25"/>
  <c r="L25"/>
  <c r="D12"/>
  <c r="K12"/>
  <c r="L12"/>
  <c r="D16"/>
  <c r="K16"/>
  <c r="L16"/>
  <c r="D10"/>
  <c r="K10"/>
  <c r="L10"/>
  <c r="D11"/>
  <c r="K11"/>
  <c r="L11"/>
  <c r="D13"/>
  <c r="K13"/>
  <c r="L13"/>
  <c r="D8"/>
  <c r="K8"/>
  <c r="L8"/>
  <c r="D18"/>
  <c r="K18"/>
  <c r="L18"/>
  <c r="D26"/>
  <c r="F26"/>
  <c r="G26"/>
  <c r="H26"/>
  <c r="I26"/>
  <c r="K26"/>
  <c r="L26"/>
  <c r="D9"/>
  <c r="K9"/>
  <c r="L9"/>
  <c r="D7"/>
  <c r="K7"/>
  <c r="L7"/>
  <c r="D14"/>
  <c r="K14"/>
  <c r="L14"/>
  <c r="D5"/>
  <c r="K5"/>
  <c r="L5"/>
  <c r="D30"/>
  <c r="F30"/>
  <c r="G30"/>
  <c r="H30"/>
  <c r="I30"/>
  <c r="K30"/>
  <c r="L30"/>
  <c r="D19"/>
  <c r="F19"/>
  <c r="G19"/>
  <c r="H19"/>
  <c r="I19"/>
  <c r="K19"/>
  <c r="L19"/>
  <c r="D21"/>
  <c r="F21"/>
  <c r="G21"/>
  <c r="H21"/>
  <c r="I21"/>
  <c r="K21"/>
  <c r="L21"/>
  <c r="D22"/>
  <c r="F22"/>
  <c r="G22"/>
  <c r="H22"/>
  <c r="I22"/>
  <c r="K22"/>
  <c r="L22"/>
  <c r="D15"/>
  <c r="K15"/>
  <c r="L15"/>
  <c r="D27"/>
  <c r="F27"/>
  <c r="G27"/>
  <c r="H27"/>
  <c r="I27"/>
  <c r="K27"/>
  <c r="L27"/>
  <c r="D31"/>
  <c r="F31"/>
  <c r="G31"/>
  <c r="H31"/>
  <c r="I31"/>
  <c r="K31"/>
  <c r="L31"/>
  <c r="D32"/>
  <c r="F32"/>
  <c r="G32"/>
  <c r="H32"/>
  <c r="I32"/>
  <c r="K32"/>
  <c r="L32"/>
  <c r="D20"/>
  <c r="F20"/>
  <c r="G20"/>
  <c r="H20"/>
  <c r="I20"/>
  <c r="K20"/>
  <c r="L20"/>
  <c r="D6"/>
  <c r="K6"/>
  <c r="L6"/>
  <c r="D23"/>
  <c r="F23"/>
  <c r="G23"/>
  <c r="H23"/>
  <c r="I23"/>
  <c r="K23"/>
  <c r="L23"/>
  <c r="D33"/>
  <c r="F33"/>
  <c r="G33"/>
  <c r="H33"/>
  <c r="I33"/>
  <c r="K33"/>
  <c r="L33"/>
  <c r="D34"/>
  <c r="F34"/>
  <c r="G34"/>
  <c r="H34"/>
  <c r="I34"/>
  <c r="K34"/>
  <c r="L34"/>
  <c r="D35"/>
  <c r="F35"/>
  <c r="G35"/>
  <c r="H35"/>
  <c r="I35"/>
  <c r="K35"/>
  <c r="L35"/>
  <c r="D36"/>
  <c r="F36"/>
  <c r="G36"/>
  <c r="H36"/>
  <c r="I36"/>
  <c r="K36"/>
  <c r="L36"/>
  <c r="D37"/>
  <c r="F37"/>
  <c r="G37"/>
  <c r="H37"/>
  <c r="I37"/>
  <c r="K37"/>
  <c r="L37"/>
  <c r="Z38"/>
  <c r="AA38"/>
  <c r="AB38"/>
  <c r="AC38"/>
  <c r="AD38"/>
  <c r="AE38"/>
  <c r="AF38"/>
  <c r="AG38"/>
  <c r="AH38"/>
  <c r="AI38"/>
  <c r="AJ38"/>
  <c r="AK38"/>
  <c r="AL38"/>
  <c r="E37" l="1"/>
  <c r="E33"/>
  <c r="E25"/>
  <c r="E28"/>
  <c r="E32"/>
  <c r="E31"/>
  <c r="E29"/>
  <c r="E35"/>
  <c r="E27"/>
  <c r="E34"/>
  <c r="E36"/>
  <c r="J25"/>
  <c r="J37"/>
  <c r="C37" s="1"/>
  <c r="J34"/>
  <c r="J36"/>
  <c r="C36" s="1"/>
  <c r="J24"/>
  <c r="J35"/>
  <c r="C35" s="1"/>
  <c r="E30"/>
  <c r="E22"/>
  <c r="E24"/>
  <c r="E26"/>
  <c r="E21"/>
  <c r="E23"/>
  <c r="E18"/>
  <c r="E20"/>
  <c r="E6"/>
  <c r="E19"/>
  <c r="E15"/>
  <c r="E12"/>
  <c r="E14"/>
  <c r="E8"/>
  <c r="J31"/>
  <c r="J27"/>
  <c r="J30"/>
  <c r="J29"/>
  <c r="J28"/>
  <c r="J33"/>
  <c r="J32"/>
  <c r="J13"/>
  <c r="C13" s="1"/>
  <c r="J10"/>
  <c r="C10" s="1"/>
  <c r="E17"/>
  <c r="E7"/>
  <c r="E10"/>
  <c r="J19"/>
  <c r="J6"/>
  <c r="C6" s="1"/>
  <c r="J22"/>
  <c r="J23"/>
  <c r="J20"/>
  <c r="E11"/>
  <c r="J21"/>
  <c r="J16"/>
  <c r="C16" s="1"/>
  <c r="J12"/>
  <c r="C12" s="1"/>
  <c r="J15"/>
  <c r="C15" s="1"/>
  <c r="J5"/>
  <c r="C5" s="1"/>
  <c r="J7"/>
  <c r="C7" s="1"/>
  <c r="J14"/>
  <c r="C14" s="1"/>
  <c r="J26"/>
  <c r="J18"/>
  <c r="C18" s="1"/>
  <c r="J8"/>
  <c r="C8" s="1"/>
  <c r="J11"/>
  <c r="C11" s="1"/>
  <c r="J17"/>
  <c r="C17" s="1"/>
  <c r="E9"/>
  <c r="J9"/>
  <c r="C9" s="1"/>
  <c r="E16"/>
  <c r="D38"/>
  <c r="E5"/>
  <c r="L38"/>
  <c r="L39" s="1"/>
  <c r="E13"/>
  <c r="D39" l="1"/>
</calcChain>
</file>

<file path=xl/sharedStrings.xml><?xml version="1.0" encoding="utf-8"?>
<sst xmlns="http://schemas.openxmlformats.org/spreadsheetml/2006/main" count="57" uniqueCount="36">
  <si>
    <t>Tot.</t>
  </si>
  <si>
    <t>Gev.</t>
  </si>
  <si>
    <t>Pl.</t>
  </si>
  <si>
    <t>Naam</t>
  </si>
  <si>
    <t>Pnt.</t>
  </si>
  <si>
    <t>Gewicht</t>
  </si>
  <si>
    <t>Gem.gewicht</t>
  </si>
  <si>
    <t>4e</t>
  </si>
  <si>
    <t>3e</t>
  </si>
  <si>
    <t>2e</t>
  </si>
  <si>
    <t>1e</t>
  </si>
  <si>
    <t>Afschr.</t>
  </si>
  <si>
    <t>Punten</t>
  </si>
  <si>
    <t>Wed.</t>
  </si>
  <si>
    <t>Wim Langstraat</t>
  </si>
  <si>
    <t>Theo Bakker</t>
  </si>
  <si>
    <t>Piet Zevenbergen</t>
  </si>
  <si>
    <t>Piet Barendregt</t>
  </si>
  <si>
    <t xml:space="preserve">Ren van Bijsterveld </t>
  </si>
  <si>
    <t>Ed Verbaas</t>
  </si>
  <si>
    <t>Totaal gewicht:</t>
  </si>
  <si>
    <t>Deelnemers:</t>
  </si>
  <si>
    <t>Gemm. Gewicht/deelnemer</t>
  </si>
  <si>
    <t>Gemm. deeln.</t>
  </si>
  <si>
    <t>Patrick Vroegh</t>
  </si>
  <si>
    <t>Voedings</t>
  </si>
  <si>
    <t>Spui</t>
  </si>
  <si>
    <t>Bernisse</t>
  </si>
  <si>
    <t>Voornse</t>
  </si>
  <si>
    <t xml:space="preserve">Voornse </t>
  </si>
  <si>
    <t>Albert Kannegieter</t>
  </si>
  <si>
    <t>Klaas  Klevering</t>
  </si>
  <si>
    <t>Brielse</t>
  </si>
  <si>
    <t>Zaterdagcompetitie 2021</t>
  </si>
  <si>
    <t>Hans van der Torre</t>
  </si>
  <si>
    <t>John de Neef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</si>
</sst>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59996337778862885"/>
        <bgColor indexed="27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4" fillId="2" borderId="0" xfId="0" applyFont="1" applyFill="1"/>
    <xf numFmtId="3" fontId="4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/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1" fillId="2" borderId="6" xfId="0" applyNumberFormat="1" applyFont="1" applyFill="1" applyBorder="1"/>
    <xf numFmtId="0" fontId="1" fillId="2" borderId="11" xfId="0" applyFont="1" applyFill="1" applyBorder="1"/>
    <xf numFmtId="3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left" indent="1"/>
    </xf>
    <xf numFmtId="1" fontId="5" fillId="2" borderId="17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4" fillId="2" borderId="20" xfId="0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indent="1"/>
    </xf>
    <xf numFmtId="3" fontId="4" fillId="2" borderId="22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3" fontId="1" fillId="2" borderId="24" xfId="0" applyNumberFormat="1" applyFont="1" applyFill="1" applyBorder="1"/>
    <xf numFmtId="0" fontId="5" fillId="2" borderId="2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6" xfId="0" applyFont="1" applyFill="1" applyBorder="1"/>
    <xf numFmtId="0" fontId="4" fillId="0" borderId="12" xfId="0" applyFont="1" applyBorder="1" applyAlignment="1">
      <alignment horizontal="left" indent="1"/>
    </xf>
    <xf numFmtId="0" fontId="4" fillId="2" borderId="16" xfId="0" applyFont="1" applyFill="1" applyBorder="1" applyAlignment="1">
      <alignment horizontal="left" indent="1"/>
    </xf>
    <xf numFmtId="0" fontId="0" fillId="4" borderId="5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Alignment="1" applyProtection="1">
      <alignment horizontal="center"/>
      <protection locked="0"/>
    </xf>
    <xf numFmtId="3" fontId="0" fillId="5" borderId="16" xfId="0" applyNumberFormat="1" applyFill="1" applyBorder="1" applyAlignment="1" applyProtection="1">
      <alignment horizontal="center"/>
      <protection locked="0"/>
    </xf>
    <xf numFmtId="3" fontId="0" fillId="5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0" fillId="4" borderId="27" xfId="0" applyFill="1" applyBorder="1" applyAlignment="1" applyProtection="1">
      <alignment horizontal="center" vertical="top"/>
      <protection locked="0"/>
    </xf>
    <xf numFmtId="3" fontId="4" fillId="2" borderId="29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164" fontId="0" fillId="3" borderId="0" xfId="0" applyNumberFormat="1" applyFill="1" applyAlignment="1" applyProtection="1">
      <alignment horizontal="center"/>
      <protection locked="0"/>
    </xf>
    <xf numFmtId="164" fontId="0" fillId="3" borderId="28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6" fillId="5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400175" cy="54102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xmlns="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tabSelected="1" zoomScale="50" zoomScaleNormal="50" workbookViewId="0">
      <selection activeCell="C6" sqref="C6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24" style="1" customWidth="1"/>
    <col min="4" max="4" width="16.44140625" style="1" customWidth="1"/>
    <col min="5" max="5" width="18.6640625" style="1" customWidth="1"/>
    <col min="6" max="9" width="4.44140625" style="2" customWidth="1"/>
    <col min="10" max="10" width="19" style="1" customWidth="1"/>
    <col min="11" max="11" width="10.6640625" style="1" customWidth="1"/>
    <col min="12" max="12" width="9.6640625" style="1" customWidth="1"/>
    <col min="13" max="13" width="8.6640625" style="1" customWidth="1"/>
    <col min="14" max="14" width="8.109375" style="1" customWidth="1"/>
    <col min="15" max="15" width="10.88671875" style="1" customWidth="1"/>
    <col min="16" max="18" width="8.6640625" style="1" customWidth="1"/>
    <col min="19" max="20" width="9.6640625" style="1" customWidth="1"/>
    <col min="21" max="21" width="9.33203125" style="1" customWidth="1"/>
    <col min="22" max="25" width="8.6640625" style="1" customWidth="1"/>
    <col min="26" max="26" width="10.6640625" style="1" customWidth="1"/>
    <col min="27" max="27" width="10" style="1" customWidth="1"/>
    <col min="28" max="30" width="10.6640625" style="1" customWidth="1"/>
    <col min="31" max="31" width="10.5546875" style="1" customWidth="1"/>
    <col min="32" max="32" width="10.6640625" style="1" customWidth="1"/>
    <col min="33" max="33" width="9.33203125" style="1" customWidth="1"/>
    <col min="34" max="34" width="8.6640625" style="1" customWidth="1"/>
    <col min="35" max="35" width="10" style="1" customWidth="1"/>
    <col min="36" max="38" width="10.6640625" style="1" customWidth="1"/>
    <col min="39" max="39" width="9.109375" style="1"/>
    <col min="40" max="44" width="12.88671875" style="1" customWidth="1"/>
    <col min="45" max="45" width="13" style="1" customWidth="1"/>
    <col min="46" max="16384" width="9.109375" style="1"/>
  </cols>
  <sheetData>
    <row r="1" spans="1:45" ht="22.8">
      <c r="A1" s="3"/>
      <c r="B1" s="3"/>
      <c r="C1" s="3"/>
      <c r="D1" s="3"/>
      <c r="E1" s="3"/>
      <c r="F1" s="3"/>
      <c r="G1" s="3"/>
      <c r="H1" s="3"/>
      <c r="I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45" ht="22.8">
      <c r="A2" s="77" t="s">
        <v>33</v>
      </c>
      <c r="B2" s="77"/>
      <c r="C2" s="77"/>
      <c r="D2" s="77"/>
      <c r="E2" s="77"/>
      <c r="F2" s="77"/>
      <c r="G2" s="77"/>
      <c r="H2" s="77"/>
      <c r="I2" s="77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45" ht="17.399999999999999">
      <c r="A3" s="6"/>
      <c r="B3" s="6"/>
      <c r="C3" s="6"/>
      <c r="D3" s="7"/>
      <c r="E3" s="7"/>
      <c r="F3" s="79"/>
      <c r="G3" s="80"/>
      <c r="H3" s="80"/>
      <c r="I3" s="81"/>
      <c r="J3" s="8" t="s">
        <v>0</v>
      </c>
      <c r="K3" s="8" t="s">
        <v>0</v>
      </c>
      <c r="L3" s="9" t="s">
        <v>1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5" ht="18" customHeight="1">
      <c r="A4" s="10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5" t="s">
        <v>8</v>
      </c>
      <c r="H4" s="15" t="s">
        <v>9</v>
      </c>
      <c r="I4" s="53" t="s">
        <v>10</v>
      </c>
      <c r="J4" s="15" t="s">
        <v>11</v>
      </c>
      <c r="K4" s="15" t="s">
        <v>12</v>
      </c>
      <c r="L4" s="16" t="s">
        <v>13</v>
      </c>
      <c r="M4" s="59" t="s">
        <v>32</v>
      </c>
      <c r="N4" s="59" t="s">
        <v>25</v>
      </c>
      <c r="O4" s="73" t="s">
        <v>28</v>
      </c>
      <c r="P4" s="59" t="s">
        <v>25</v>
      </c>
      <c r="Q4" s="59" t="s">
        <v>26</v>
      </c>
      <c r="R4" s="59" t="s">
        <v>27</v>
      </c>
      <c r="S4" s="59" t="s">
        <v>26</v>
      </c>
      <c r="T4" s="59" t="s">
        <v>25</v>
      </c>
      <c r="U4" s="59" t="s">
        <v>27</v>
      </c>
      <c r="V4" s="59" t="s">
        <v>28</v>
      </c>
      <c r="W4" s="59" t="s">
        <v>29</v>
      </c>
      <c r="X4" s="63" t="s">
        <v>29</v>
      </c>
      <c r="Y4" s="64" t="s">
        <v>28</v>
      </c>
      <c r="Z4" s="45" t="s">
        <v>32</v>
      </c>
      <c r="AA4" s="45" t="s">
        <v>25</v>
      </c>
      <c r="AB4" s="74" t="s">
        <v>28</v>
      </c>
      <c r="AC4" s="45" t="s">
        <v>25</v>
      </c>
      <c r="AD4" s="45" t="s">
        <v>26</v>
      </c>
      <c r="AE4" s="45" t="s">
        <v>27</v>
      </c>
      <c r="AF4" s="45" t="s">
        <v>26</v>
      </c>
      <c r="AG4" s="45" t="s">
        <v>25</v>
      </c>
      <c r="AH4" s="45" t="s">
        <v>27</v>
      </c>
      <c r="AI4" s="45" t="s">
        <v>28</v>
      </c>
      <c r="AJ4" s="45" t="s">
        <v>29</v>
      </c>
      <c r="AK4" s="45" t="s">
        <v>29</v>
      </c>
      <c r="AL4" s="45" t="s">
        <v>28</v>
      </c>
    </row>
    <row r="5" spans="1:45" ht="17.399999999999999">
      <c r="A5" s="69">
        <v>1</v>
      </c>
      <c r="B5" s="58" t="s">
        <v>24</v>
      </c>
      <c r="C5" s="40">
        <f>K5-J5</f>
        <v>11</v>
      </c>
      <c r="D5" s="18">
        <f>SUM(Z5:AL5)</f>
        <v>100220</v>
      </c>
      <c r="E5" s="47">
        <f>D5/L5</f>
        <v>9110.9090909090901</v>
      </c>
      <c r="F5" s="19">
        <f>LARGE(M5:Y5,1)</f>
        <v>25</v>
      </c>
      <c r="G5" s="19">
        <f>LARGE(M5:Y5,2)</f>
        <v>3</v>
      </c>
      <c r="H5" s="19">
        <f>LARGE(M5:Y5,3)</f>
        <v>3</v>
      </c>
      <c r="I5" s="54">
        <f>LARGE(M5:Y5,4)</f>
        <v>3</v>
      </c>
      <c r="J5" s="19">
        <f>SUM(F5:I5)</f>
        <v>34</v>
      </c>
      <c r="K5" s="20">
        <f>SUM(M5:Y5)</f>
        <v>45</v>
      </c>
      <c r="L5" s="36">
        <f>COUNTIF(M5:Y5,"&lt;25")</f>
        <v>11</v>
      </c>
      <c r="M5" s="70">
        <v>25</v>
      </c>
      <c r="N5" s="70">
        <v>1</v>
      </c>
      <c r="O5" s="70">
        <v>2</v>
      </c>
      <c r="P5" s="70">
        <v>3</v>
      </c>
      <c r="Q5" s="70">
        <v>1</v>
      </c>
      <c r="R5" s="70">
        <v>2</v>
      </c>
      <c r="S5" s="70">
        <v>1</v>
      </c>
      <c r="T5" s="70">
        <v>3</v>
      </c>
      <c r="U5" s="70">
        <v>1</v>
      </c>
      <c r="V5" s="70">
        <v>2</v>
      </c>
      <c r="W5" s="70">
        <v>3</v>
      </c>
      <c r="X5" s="70">
        <v>1</v>
      </c>
      <c r="Y5" s="71"/>
      <c r="Z5" s="60">
        <v>0</v>
      </c>
      <c r="AA5" s="60">
        <v>11770</v>
      </c>
      <c r="AB5" s="60">
        <v>8050</v>
      </c>
      <c r="AC5" s="60">
        <v>20</v>
      </c>
      <c r="AD5" s="60">
        <v>35560</v>
      </c>
      <c r="AE5" s="60">
        <v>3600</v>
      </c>
      <c r="AF5" s="60">
        <v>16590</v>
      </c>
      <c r="AG5" s="60">
        <v>2230</v>
      </c>
      <c r="AH5" s="60">
        <v>5950</v>
      </c>
      <c r="AI5" s="60">
        <v>3900</v>
      </c>
      <c r="AJ5" s="60">
        <v>4010</v>
      </c>
      <c r="AK5" s="60">
        <v>8540</v>
      </c>
      <c r="AL5" s="61"/>
      <c r="AN5" s="19"/>
      <c r="AO5" s="19"/>
      <c r="AP5" s="19"/>
      <c r="AQ5" s="19"/>
      <c r="AR5" s="19"/>
      <c r="AS5" s="23"/>
    </row>
    <row r="6" spans="1:45" ht="17.399999999999999">
      <c r="A6" s="17">
        <v>2</v>
      </c>
      <c r="B6" s="39" t="s">
        <v>14</v>
      </c>
      <c r="C6" s="41">
        <f>K6-J6</f>
        <v>14</v>
      </c>
      <c r="D6" s="18">
        <f>SUM(Z6:AL6)</f>
        <v>52280</v>
      </c>
      <c r="E6" s="32">
        <f>D6/L6</f>
        <v>4752.727272727273</v>
      </c>
      <c r="F6" s="19">
        <f>LARGE(M6:Y6,1)</f>
        <v>25</v>
      </c>
      <c r="G6" s="19">
        <f>LARGE(M6:Y6,2)</f>
        <v>4</v>
      </c>
      <c r="H6" s="19">
        <f>LARGE(M6:Y6,3)</f>
        <v>3</v>
      </c>
      <c r="I6" s="54">
        <f>LARGE(M6:Y6,4)</f>
        <v>3</v>
      </c>
      <c r="J6" s="19">
        <f>SUM(F6:I6)</f>
        <v>35</v>
      </c>
      <c r="K6" s="20">
        <f>SUM(M6:Y6)</f>
        <v>49</v>
      </c>
      <c r="L6" s="37">
        <f>COUNTIF(M6:Y6,"&lt;25")</f>
        <v>11</v>
      </c>
      <c r="M6" s="70">
        <v>3</v>
      </c>
      <c r="N6" s="70">
        <v>3</v>
      </c>
      <c r="O6" s="70">
        <v>4</v>
      </c>
      <c r="P6" s="70">
        <v>1</v>
      </c>
      <c r="Q6" s="70">
        <v>3</v>
      </c>
      <c r="R6" s="70">
        <v>2</v>
      </c>
      <c r="S6" s="70">
        <v>25</v>
      </c>
      <c r="T6" s="70">
        <v>1</v>
      </c>
      <c r="U6" s="70">
        <v>2</v>
      </c>
      <c r="V6" s="70">
        <v>1</v>
      </c>
      <c r="W6" s="70">
        <v>2</v>
      </c>
      <c r="X6" s="70">
        <v>2</v>
      </c>
      <c r="Y6" s="72"/>
      <c r="Z6" s="60">
        <v>40</v>
      </c>
      <c r="AA6" s="60">
        <v>2260</v>
      </c>
      <c r="AB6" s="60">
        <v>3600</v>
      </c>
      <c r="AC6" s="60">
        <v>7560</v>
      </c>
      <c r="AD6" s="60">
        <v>13190</v>
      </c>
      <c r="AE6" s="60">
        <v>5670</v>
      </c>
      <c r="AF6" s="60">
        <v>0</v>
      </c>
      <c r="AG6" s="60">
        <v>3110</v>
      </c>
      <c r="AH6" s="60">
        <v>1330</v>
      </c>
      <c r="AI6" s="60">
        <v>5060</v>
      </c>
      <c r="AJ6" s="60">
        <v>4480</v>
      </c>
      <c r="AK6" s="60">
        <v>5980</v>
      </c>
      <c r="AL6" s="62"/>
      <c r="AN6" s="19"/>
      <c r="AO6" s="19"/>
      <c r="AP6" s="19"/>
      <c r="AQ6" s="19"/>
      <c r="AR6" s="19"/>
      <c r="AS6" s="23"/>
    </row>
    <row r="7" spans="1:45" ht="17.399999999999999">
      <c r="A7" s="17">
        <v>3</v>
      </c>
      <c r="B7" s="39" t="s">
        <v>18</v>
      </c>
      <c r="C7" s="41">
        <f>K7-J7</f>
        <v>14</v>
      </c>
      <c r="D7" s="18">
        <f>SUM(Z7:AL7)</f>
        <v>39670</v>
      </c>
      <c r="E7" s="32">
        <f>D7/L7</f>
        <v>3305.8333333333335</v>
      </c>
      <c r="F7" s="19">
        <f>LARGE(M7:Y7,1)</f>
        <v>4</v>
      </c>
      <c r="G7" s="19">
        <f>LARGE(M7:Y7,2)</f>
        <v>4</v>
      </c>
      <c r="H7" s="19">
        <f>LARGE(M7:Y7,3)</f>
        <v>4</v>
      </c>
      <c r="I7" s="54">
        <f>LARGE(M7:Y7,4)</f>
        <v>4</v>
      </c>
      <c r="J7" s="19">
        <f>SUM(F7:I7)</f>
        <v>16</v>
      </c>
      <c r="K7" s="20">
        <f>SUM(M7:Y7)</f>
        <v>30</v>
      </c>
      <c r="L7" s="37">
        <f>COUNTIF(M7:Y7,"&lt;25")</f>
        <v>12</v>
      </c>
      <c r="M7" s="70">
        <v>1</v>
      </c>
      <c r="N7" s="70">
        <v>2</v>
      </c>
      <c r="O7" s="70">
        <v>1</v>
      </c>
      <c r="P7" s="70">
        <v>2</v>
      </c>
      <c r="Q7" s="70">
        <v>2</v>
      </c>
      <c r="R7" s="70">
        <v>3</v>
      </c>
      <c r="S7" s="70">
        <v>2</v>
      </c>
      <c r="T7" s="70">
        <v>1</v>
      </c>
      <c r="U7" s="70">
        <v>4</v>
      </c>
      <c r="V7" s="70">
        <v>4</v>
      </c>
      <c r="W7" s="70">
        <v>4</v>
      </c>
      <c r="X7" s="70">
        <v>4</v>
      </c>
      <c r="Y7" s="72"/>
      <c r="Z7" s="60">
        <v>2320</v>
      </c>
      <c r="AA7" s="60">
        <v>2300</v>
      </c>
      <c r="AB7" s="60">
        <v>9590</v>
      </c>
      <c r="AC7" s="60">
        <v>30</v>
      </c>
      <c r="AD7" s="60">
        <v>17300</v>
      </c>
      <c r="AE7" s="60">
        <v>2740</v>
      </c>
      <c r="AF7" s="60">
        <v>380</v>
      </c>
      <c r="AG7" s="60">
        <v>1090</v>
      </c>
      <c r="AH7" s="60">
        <v>460</v>
      </c>
      <c r="AI7" s="60">
        <v>1530</v>
      </c>
      <c r="AJ7" s="60">
        <v>1520</v>
      </c>
      <c r="AK7" s="60">
        <v>410</v>
      </c>
      <c r="AL7" s="62"/>
      <c r="AN7" s="19"/>
      <c r="AO7" s="19"/>
      <c r="AP7" s="19"/>
      <c r="AQ7" s="19"/>
      <c r="AR7" s="19"/>
      <c r="AS7" s="23"/>
    </row>
    <row r="8" spans="1:45" ht="17.399999999999999">
      <c r="A8" s="17">
        <v>4</v>
      </c>
      <c r="B8" s="39" t="s">
        <v>19</v>
      </c>
      <c r="C8" s="41">
        <f>K8-J8</f>
        <v>15</v>
      </c>
      <c r="D8" s="18">
        <f>SUM(Z8:AL8)</f>
        <v>48960</v>
      </c>
      <c r="E8" s="33">
        <f>D8/L8</f>
        <v>4896</v>
      </c>
      <c r="F8" s="19">
        <f>LARGE(M8:Y8,1)</f>
        <v>25</v>
      </c>
      <c r="G8" s="19">
        <f>LARGE(M8:Y8,2)</f>
        <v>25</v>
      </c>
      <c r="H8" s="19">
        <f>LARGE(M8:Y8,3)</f>
        <v>4</v>
      </c>
      <c r="I8" s="54">
        <f>LARGE(M8:Y8,4)</f>
        <v>4</v>
      </c>
      <c r="J8" s="19">
        <f>SUM(F8:I8)</f>
        <v>58</v>
      </c>
      <c r="K8" s="20">
        <f>SUM(M8:Y8)</f>
        <v>73</v>
      </c>
      <c r="L8" s="37">
        <f>COUNTIF(M8:Y8,"&lt;25")</f>
        <v>10</v>
      </c>
      <c r="M8" s="70">
        <v>2</v>
      </c>
      <c r="N8" s="70">
        <v>1</v>
      </c>
      <c r="O8" s="70">
        <v>4</v>
      </c>
      <c r="P8" s="70">
        <v>2</v>
      </c>
      <c r="Q8" s="70">
        <v>25</v>
      </c>
      <c r="R8" s="70">
        <v>1</v>
      </c>
      <c r="S8" s="70">
        <v>25</v>
      </c>
      <c r="T8" s="70">
        <v>4</v>
      </c>
      <c r="U8" s="70">
        <v>1</v>
      </c>
      <c r="V8" s="70">
        <v>4</v>
      </c>
      <c r="W8" s="70">
        <v>3</v>
      </c>
      <c r="X8" s="70">
        <v>1</v>
      </c>
      <c r="Y8" s="72"/>
      <c r="Z8" s="60">
        <v>1710</v>
      </c>
      <c r="AA8" s="60">
        <v>10410</v>
      </c>
      <c r="AB8" s="60">
        <v>290</v>
      </c>
      <c r="AC8" s="60">
        <v>4960</v>
      </c>
      <c r="AD8" s="60">
        <v>0</v>
      </c>
      <c r="AE8" s="60">
        <v>9090</v>
      </c>
      <c r="AF8" s="60">
        <v>0</v>
      </c>
      <c r="AG8" s="60">
        <v>640</v>
      </c>
      <c r="AH8" s="60">
        <v>1970</v>
      </c>
      <c r="AI8" s="60">
        <v>720</v>
      </c>
      <c r="AJ8" s="60">
        <v>2590</v>
      </c>
      <c r="AK8" s="60">
        <v>16580</v>
      </c>
      <c r="AL8" s="62"/>
      <c r="AN8" s="19"/>
      <c r="AO8" s="19"/>
      <c r="AP8" s="19"/>
      <c r="AQ8" s="19"/>
      <c r="AR8" s="19"/>
      <c r="AS8" s="23"/>
    </row>
    <row r="9" spans="1:45" ht="17.399999999999999">
      <c r="A9" s="17">
        <v>5</v>
      </c>
      <c r="B9" s="39" t="s">
        <v>34</v>
      </c>
      <c r="C9" s="41">
        <f>K9-J9</f>
        <v>16</v>
      </c>
      <c r="D9" s="18">
        <f>SUM(Z9:AL9)</f>
        <v>50710</v>
      </c>
      <c r="E9" s="32">
        <f>D9/L9</f>
        <v>4610</v>
      </c>
      <c r="F9" s="19">
        <f>LARGE(M9:Y9,1)</f>
        <v>25</v>
      </c>
      <c r="G9" s="19">
        <f>LARGE(M9:Y9,2)</f>
        <v>5</v>
      </c>
      <c r="H9" s="19">
        <f>LARGE(M9:Y9,3)</f>
        <v>4</v>
      </c>
      <c r="I9" s="54">
        <f>LARGE(M9:Y9,4)</f>
        <v>4</v>
      </c>
      <c r="J9" s="19">
        <f>SUM(F9:I9)</f>
        <v>38</v>
      </c>
      <c r="K9" s="20">
        <f>SUM(M9:Y9)</f>
        <v>54</v>
      </c>
      <c r="L9" s="37">
        <f>COUNTIF(M9:Y9,"&lt;25")</f>
        <v>11</v>
      </c>
      <c r="M9" s="70">
        <v>25</v>
      </c>
      <c r="N9" s="70">
        <v>4</v>
      </c>
      <c r="O9" s="70">
        <v>3</v>
      </c>
      <c r="P9" s="70">
        <v>3</v>
      </c>
      <c r="Q9" s="70">
        <v>1</v>
      </c>
      <c r="R9" s="70">
        <v>1</v>
      </c>
      <c r="S9" s="70">
        <v>1</v>
      </c>
      <c r="T9" s="70">
        <v>4</v>
      </c>
      <c r="U9" s="70">
        <v>3</v>
      </c>
      <c r="V9" s="70">
        <v>3</v>
      </c>
      <c r="W9" s="70">
        <v>1</v>
      </c>
      <c r="X9" s="70">
        <v>5</v>
      </c>
      <c r="Y9" s="72"/>
      <c r="Z9" s="60">
        <v>0</v>
      </c>
      <c r="AA9" s="60">
        <v>50</v>
      </c>
      <c r="AB9" s="60">
        <v>680</v>
      </c>
      <c r="AC9" s="60">
        <v>1680</v>
      </c>
      <c r="AD9" s="60">
        <v>23930</v>
      </c>
      <c r="AE9" s="60">
        <v>3660</v>
      </c>
      <c r="AF9" s="60">
        <v>10930</v>
      </c>
      <c r="AG9" s="60">
        <v>570</v>
      </c>
      <c r="AH9" s="60">
        <v>1400</v>
      </c>
      <c r="AI9" s="60">
        <v>2820</v>
      </c>
      <c r="AJ9" s="60">
        <v>4700</v>
      </c>
      <c r="AK9" s="60">
        <v>290</v>
      </c>
      <c r="AL9" s="62"/>
      <c r="AN9" s="19"/>
      <c r="AO9" s="19"/>
      <c r="AP9" s="19"/>
      <c r="AQ9" s="19"/>
      <c r="AR9" s="19"/>
      <c r="AS9" s="23"/>
    </row>
    <row r="10" spans="1:45" ht="17.399999999999999">
      <c r="A10" s="17">
        <v>6</v>
      </c>
      <c r="B10" s="39" t="s">
        <v>16</v>
      </c>
      <c r="C10" s="41">
        <f>K10-J10</f>
        <v>17</v>
      </c>
      <c r="D10" s="18">
        <f>SUM(Z10:AL10)</f>
        <v>22510</v>
      </c>
      <c r="E10" s="32">
        <f>D10/L10</f>
        <v>2251</v>
      </c>
      <c r="F10" s="19">
        <f>LARGE(M10:Y10,1)</f>
        <v>25</v>
      </c>
      <c r="G10" s="19">
        <f>LARGE(M10:Y10,2)</f>
        <v>25</v>
      </c>
      <c r="H10" s="19">
        <f>LARGE(M10:Y10,3)</f>
        <v>4</v>
      </c>
      <c r="I10" s="54">
        <f>LARGE(M10:Y10,4)</f>
        <v>4</v>
      </c>
      <c r="J10" s="19">
        <f>SUM(F10:I10)</f>
        <v>58</v>
      </c>
      <c r="K10" s="20">
        <f>SUM(M10:Y10)</f>
        <v>75</v>
      </c>
      <c r="L10" s="37">
        <f>COUNTIF(M10:Y10,"&lt;25")</f>
        <v>10</v>
      </c>
      <c r="M10" s="70">
        <v>4</v>
      </c>
      <c r="N10" s="70">
        <v>2</v>
      </c>
      <c r="O10" s="70">
        <v>1</v>
      </c>
      <c r="P10" s="70">
        <v>25</v>
      </c>
      <c r="Q10" s="70">
        <v>4</v>
      </c>
      <c r="R10" s="70">
        <v>4</v>
      </c>
      <c r="S10" s="70">
        <v>25</v>
      </c>
      <c r="T10" s="70">
        <v>2</v>
      </c>
      <c r="U10" s="70">
        <v>3</v>
      </c>
      <c r="V10" s="70">
        <v>2</v>
      </c>
      <c r="W10" s="70">
        <v>1</v>
      </c>
      <c r="X10" s="70">
        <v>2</v>
      </c>
      <c r="Y10" s="72"/>
      <c r="Z10" s="60">
        <v>0</v>
      </c>
      <c r="AA10" s="60">
        <v>50</v>
      </c>
      <c r="AB10" s="60">
        <v>3840</v>
      </c>
      <c r="AC10" s="60">
        <v>0</v>
      </c>
      <c r="AD10" s="60">
        <v>0</v>
      </c>
      <c r="AE10" s="60">
        <v>1920</v>
      </c>
      <c r="AF10" s="60">
        <v>0</v>
      </c>
      <c r="AG10" s="60">
        <v>1000</v>
      </c>
      <c r="AH10" s="60">
        <v>1080</v>
      </c>
      <c r="AI10" s="60">
        <v>3300</v>
      </c>
      <c r="AJ10" s="60">
        <v>6170</v>
      </c>
      <c r="AK10" s="60">
        <v>5150</v>
      </c>
      <c r="AL10" s="62"/>
      <c r="AN10" s="19"/>
      <c r="AO10" s="19"/>
      <c r="AP10" s="19"/>
      <c r="AQ10" s="19"/>
      <c r="AR10" s="19"/>
      <c r="AS10" s="23"/>
    </row>
    <row r="11" spans="1:45" ht="17.399999999999999">
      <c r="A11" s="17">
        <v>7</v>
      </c>
      <c r="B11" s="39" t="s">
        <v>15</v>
      </c>
      <c r="C11" s="41">
        <f>K11-J11</f>
        <v>20</v>
      </c>
      <c r="D11" s="18">
        <f>SUM(Z11:AL11)</f>
        <v>37010</v>
      </c>
      <c r="E11" s="32">
        <f>D11/L11</f>
        <v>4112.2222222222226</v>
      </c>
      <c r="F11" s="19">
        <f>LARGE(M11:Y11,1)</f>
        <v>25</v>
      </c>
      <c r="G11" s="19">
        <f>LARGE(M11:Y11,2)</f>
        <v>25</v>
      </c>
      <c r="H11" s="19">
        <f>LARGE(M11:Y11,3)</f>
        <v>25</v>
      </c>
      <c r="I11" s="54">
        <f>LARGE(M11:Y11,4)</f>
        <v>4</v>
      </c>
      <c r="J11" s="19">
        <f>SUM(F11:I11)</f>
        <v>79</v>
      </c>
      <c r="K11" s="20">
        <f>SUM(M11:Y11)</f>
        <v>99</v>
      </c>
      <c r="L11" s="37">
        <f>COUNTIF(M11:Y11,"&lt;25")</f>
        <v>9</v>
      </c>
      <c r="M11" s="70">
        <v>25</v>
      </c>
      <c r="N11" s="70">
        <v>4</v>
      </c>
      <c r="O11" s="70">
        <v>3</v>
      </c>
      <c r="P11" s="70">
        <v>1</v>
      </c>
      <c r="Q11" s="70">
        <v>2</v>
      </c>
      <c r="R11" s="70">
        <v>4</v>
      </c>
      <c r="S11" s="70">
        <v>3</v>
      </c>
      <c r="T11" s="70">
        <v>3</v>
      </c>
      <c r="U11" s="70">
        <v>25</v>
      </c>
      <c r="V11" s="70">
        <v>1</v>
      </c>
      <c r="W11" s="70">
        <v>25</v>
      </c>
      <c r="X11" s="70">
        <v>3</v>
      </c>
      <c r="Y11" s="72"/>
      <c r="Z11" s="60">
        <v>0</v>
      </c>
      <c r="AA11" s="60">
        <v>10</v>
      </c>
      <c r="AB11" s="60">
        <v>6640</v>
      </c>
      <c r="AC11" s="60">
        <v>5940</v>
      </c>
      <c r="AD11" s="60">
        <v>15960</v>
      </c>
      <c r="AE11" s="60">
        <v>370</v>
      </c>
      <c r="AF11" s="60">
        <v>100</v>
      </c>
      <c r="AG11" s="60">
        <v>780</v>
      </c>
      <c r="AH11" s="60">
        <v>0</v>
      </c>
      <c r="AI11" s="60">
        <v>5920</v>
      </c>
      <c r="AJ11" s="60">
        <v>0</v>
      </c>
      <c r="AK11" s="60">
        <v>1290</v>
      </c>
      <c r="AL11" s="62"/>
      <c r="AN11" s="19"/>
      <c r="AO11" s="19"/>
      <c r="AP11" s="19"/>
      <c r="AQ11" s="19"/>
      <c r="AR11" s="19"/>
      <c r="AS11" s="23"/>
    </row>
    <row r="12" spans="1:45" ht="17.399999999999999">
      <c r="A12" s="17">
        <v>8</v>
      </c>
      <c r="B12" s="39" t="s">
        <v>31</v>
      </c>
      <c r="C12" s="41">
        <f>K12-J12</f>
        <v>48</v>
      </c>
      <c r="D12" s="18">
        <f>SUM(Z12:AL12)</f>
        <v>11030</v>
      </c>
      <c r="E12" s="32">
        <f>D12/L12</f>
        <v>1575.7142857142858</v>
      </c>
      <c r="F12" s="19">
        <f>LARGE(M12:Y12,1)</f>
        <v>25</v>
      </c>
      <c r="G12" s="19">
        <f>LARGE(M12:Y12,2)</f>
        <v>25</v>
      </c>
      <c r="H12" s="19">
        <f>LARGE(M12:Y12,3)</f>
        <v>25</v>
      </c>
      <c r="I12" s="54">
        <f>LARGE(M12:Y12,4)</f>
        <v>25</v>
      </c>
      <c r="J12" s="19">
        <f>SUM(F12:I12)</f>
        <v>100</v>
      </c>
      <c r="K12" s="20">
        <f>SUM(M12:Y12)</f>
        <v>148</v>
      </c>
      <c r="L12" s="37">
        <f>COUNTIF(M12:Y12,"&lt;25")</f>
        <v>7</v>
      </c>
      <c r="M12" s="70">
        <v>1</v>
      </c>
      <c r="N12" s="70">
        <v>3</v>
      </c>
      <c r="O12" s="70">
        <v>2</v>
      </c>
      <c r="P12" s="70">
        <v>25</v>
      </c>
      <c r="Q12" s="70">
        <v>25</v>
      </c>
      <c r="R12" s="70">
        <v>5</v>
      </c>
      <c r="S12" s="70">
        <v>25</v>
      </c>
      <c r="T12" s="70">
        <v>25</v>
      </c>
      <c r="U12" s="70">
        <v>25</v>
      </c>
      <c r="V12" s="70">
        <v>3</v>
      </c>
      <c r="W12" s="70">
        <v>4</v>
      </c>
      <c r="X12" s="70">
        <v>5</v>
      </c>
      <c r="Y12" s="72"/>
      <c r="Z12" s="60">
        <v>4220</v>
      </c>
      <c r="AA12" s="60">
        <v>20</v>
      </c>
      <c r="AB12" s="60">
        <v>2750</v>
      </c>
      <c r="AC12" s="60">
        <v>0</v>
      </c>
      <c r="AD12" s="60">
        <v>0</v>
      </c>
      <c r="AE12" s="60">
        <v>550</v>
      </c>
      <c r="AF12" s="60">
        <v>0</v>
      </c>
      <c r="AG12" s="60">
        <v>0</v>
      </c>
      <c r="AH12" s="60">
        <v>0</v>
      </c>
      <c r="AI12" s="60">
        <v>2520</v>
      </c>
      <c r="AJ12" s="60">
        <v>880</v>
      </c>
      <c r="AK12" s="60">
        <v>90</v>
      </c>
      <c r="AL12" s="62"/>
      <c r="AN12" s="19"/>
      <c r="AO12" s="19"/>
      <c r="AP12" s="19"/>
      <c r="AQ12" s="19"/>
      <c r="AR12" s="19"/>
      <c r="AS12" s="23"/>
    </row>
    <row r="13" spans="1:45" ht="17.399999999999999">
      <c r="A13" s="17">
        <v>9</v>
      </c>
      <c r="B13" s="57" t="s">
        <v>35</v>
      </c>
      <c r="C13" s="41">
        <f>K13-J13</f>
        <v>87</v>
      </c>
      <c r="D13" s="18">
        <f>SUM(Z13:AL13)</f>
        <v>15780</v>
      </c>
      <c r="E13" s="33">
        <f>D13/L13</f>
        <v>3156</v>
      </c>
      <c r="F13" s="19">
        <f>LARGE(M13:Y13,1)</f>
        <v>25</v>
      </c>
      <c r="G13" s="19">
        <f>LARGE(M13:Y13,2)</f>
        <v>25</v>
      </c>
      <c r="H13" s="19">
        <f>LARGE(M13:Y13,3)</f>
        <v>25</v>
      </c>
      <c r="I13" s="54">
        <f>LARGE(M13:Y13,4)</f>
        <v>25</v>
      </c>
      <c r="J13" s="19">
        <f>SUM(F13:I13)</f>
        <v>100</v>
      </c>
      <c r="K13" s="20">
        <f>SUM(M13:Y13)</f>
        <v>187</v>
      </c>
      <c r="L13" s="37">
        <f>COUNTIF(M13:Y13,"&lt;25")</f>
        <v>5</v>
      </c>
      <c r="M13" s="70">
        <v>25</v>
      </c>
      <c r="N13" s="70">
        <v>25</v>
      </c>
      <c r="O13" s="70">
        <v>25</v>
      </c>
      <c r="P13" s="70">
        <v>25</v>
      </c>
      <c r="Q13" s="70">
        <v>25</v>
      </c>
      <c r="R13" s="70">
        <v>3</v>
      </c>
      <c r="S13" s="70">
        <v>2</v>
      </c>
      <c r="T13" s="70">
        <v>2</v>
      </c>
      <c r="U13" s="70">
        <v>2</v>
      </c>
      <c r="V13" s="70">
        <v>25</v>
      </c>
      <c r="W13" s="70">
        <v>25</v>
      </c>
      <c r="X13" s="70">
        <v>3</v>
      </c>
      <c r="Y13" s="72"/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830</v>
      </c>
      <c r="AF13" s="60">
        <v>5530</v>
      </c>
      <c r="AG13" s="60">
        <v>2990</v>
      </c>
      <c r="AH13" s="60">
        <v>4790</v>
      </c>
      <c r="AI13" s="60">
        <v>0</v>
      </c>
      <c r="AJ13" s="60">
        <v>0</v>
      </c>
      <c r="AK13" s="60">
        <v>1640</v>
      </c>
      <c r="AL13" s="62"/>
      <c r="AN13" s="19"/>
      <c r="AO13" s="19"/>
      <c r="AP13" s="19"/>
      <c r="AQ13" s="19"/>
      <c r="AR13" s="19"/>
      <c r="AS13" s="23"/>
    </row>
    <row r="14" spans="1:45" ht="17.399999999999999">
      <c r="A14" s="17">
        <v>10</v>
      </c>
      <c r="B14" s="39" t="s">
        <v>17</v>
      </c>
      <c r="C14" s="41">
        <f>K14-J14</f>
        <v>117</v>
      </c>
      <c r="D14" s="18">
        <f>SUM(Z14:AL14)</f>
        <v>4850</v>
      </c>
      <c r="E14" s="65">
        <f>D14/L14</f>
        <v>1212.5</v>
      </c>
      <c r="F14" s="46">
        <f>LARGE(M14:Y14,1)</f>
        <v>25</v>
      </c>
      <c r="G14" s="35">
        <f>LARGE(M14:Y14,2)</f>
        <v>25</v>
      </c>
      <c r="H14" s="35">
        <f>LARGE(M14:Y14,3)</f>
        <v>25</v>
      </c>
      <c r="I14" s="55">
        <f>LARGE(M14:Y14,4)</f>
        <v>25</v>
      </c>
      <c r="J14" s="19">
        <f>SUM(F14:I14)</f>
        <v>100</v>
      </c>
      <c r="K14" s="20">
        <f>SUM(M14:Y14)</f>
        <v>217</v>
      </c>
      <c r="L14" s="37">
        <f>COUNTIF(M14:Y14,"&lt;25")</f>
        <v>4</v>
      </c>
      <c r="M14" s="70">
        <v>25</v>
      </c>
      <c r="N14" s="70">
        <v>6</v>
      </c>
      <c r="O14" s="70">
        <v>25</v>
      </c>
      <c r="P14" s="70">
        <v>5</v>
      </c>
      <c r="Q14" s="70">
        <v>25</v>
      </c>
      <c r="R14" s="70">
        <v>25</v>
      </c>
      <c r="S14" s="70">
        <v>25</v>
      </c>
      <c r="T14" s="70">
        <v>25</v>
      </c>
      <c r="U14" s="70">
        <v>25</v>
      </c>
      <c r="V14" s="70">
        <v>25</v>
      </c>
      <c r="W14" s="70">
        <v>2</v>
      </c>
      <c r="X14" s="70">
        <v>4</v>
      </c>
      <c r="Y14" s="72"/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4450</v>
      </c>
      <c r="AK14" s="60">
        <v>400</v>
      </c>
      <c r="AL14" s="62"/>
      <c r="AN14" s="19"/>
      <c r="AO14" s="19"/>
      <c r="AP14" s="19"/>
      <c r="AQ14" s="19"/>
      <c r="AR14" s="19"/>
      <c r="AS14" s="23"/>
    </row>
    <row r="15" spans="1:45" ht="17.399999999999999" hidden="1">
      <c r="A15" s="69">
        <v>11</v>
      </c>
      <c r="B15" s="39" t="s">
        <v>30</v>
      </c>
      <c r="C15" s="41">
        <f t="shared" ref="C15" si="0">K15-J15</f>
        <v>100</v>
      </c>
      <c r="D15" s="18">
        <f t="shared" ref="D15" si="1">SUM(Z15:AL15)</f>
        <v>0</v>
      </c>
      <c r="E15" s="65" t="e">
        <f t="shared" ref="E15" si="2">D15/L15</f>
        <v>#DIV/0!</v>
      </c>
      <c r="F15" s="46">
        <f t="shared" ref="F15" si="3">LARGE(M15:Y15,1)</f>
        <v>25</v>
      </c>
      <c r="G15" s="35">
        <f t="shared" ref="G15" si="4">LARGE(M15:Y15,2)</f>
        <v>25</v>
      </c>
      <c r="H15" s="35">
        <f t="shared" ref="H15" si="5">LARGE(M15:Y15,3)</f>
        <v>25</v>
      </c>
      <c r="I15" s="55">
        <f t="shared" ref="I15" si="6">LARGE(M15:Y15,4)</f>
        <v>25</v>
      </c>
      <c r="J15" s="19">
        <f t="shared" ref="J15" si="7">SUM(F15:I15)</f>
        <v>100</v>
      </c>
      <c r="K15" s="20">
        <f t="shared" ref="K15" si="8">SUM(M15:Y15)</f>
        <v>200</v>
      </c>
      <c r="L15" s="37">
        <f t="shared" ref="L15" si="9">COUNTIF(M15:Y15,"&lt;25")</f>
        <v>0</v>
      </c>
      <c r="M15" s="70">
        <v>25</v>
      </c>
      <c r="N15" s="70">
        <v>25</v>
      </c>
      <c r="O15" s="70">
        <v>25</v>
      </c>
      <c r="P15" s="70">
        <v>25</v>
      </c>
      <c r="Q15" s="70">
        <v>25</v>
      </c>
      <c r="R15" s="70">
        <v>25</v>
      </c>
      <c r="S15" s="70">
        <v>25</v>
      </c>
      <c r="T15" s="70">
        <v>25</v>
      </c>
      <c r="U15" s="70"/>
      <c r="V15" s="70"/>
      <c r="W15" s="70"/>
      <c r="X15" s="70"/>
      <c r="Y15" s="72"/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/>
      <c r="AH15" s="60"/>
      <c r="AI15" s="60"/>
      <c r="AJ15" s="60"/>
      <c r="AK15" s="60"/>
      <c r="AL15" s="62"/>
      <c r="AN15" s="19"/>
      <c r="AO15" s="19"/>
      <c r="AP15" s="19"/>
      <c r="AQ15" s="19"/>
      <c r="AR15" s="19"/>
      <c r="AS15" s="23"/>
    </row>
    <row r="16" spans="1:45" ht="17.399999999999999" hidden="1">
      <c r="A16" s="17">
        <v>12</v>
      </c>
      <c r="B16" s="39"/>
      <c r="C16" s="41" t="e">
        <f t="shared" ref="C16:C18" si="10">K16-J16</f>
        <v>#NUM!</v>
      </c>
      <c r="D16" s="18">
        <f t="shared" ref="D16:D37" si="11">SUM(Z16:AL16)</f>
        <v>0</v>
      </c>
      <c r="E16" s="32" t="e">
        <f t="shared" ref="E16:E37" si="12">D16/L16</f>
        <v>#DIV/0!</v>
      </c>
      <c r="F16" s="19" t="e">
        <f t="shared" ref="F16:F18" si="13">LARGE(M16:Y16,1)</f>
        <v>#NUM!</v>
      </c>
      <c r="G16" s="19" t="e">
        <f t="shared" ref="G16:G18" si="14">LARGE(M16:Y16,2)</f>
        <v>#NUM!</v>
      </c>
      <c r="H16" s="19" t="e">
        <f t="shared" ref="H16:H18" si="15">LARGE(M16:Y16,3)</f>
        <v>#NUM!</v>
      </c>
      <c r="I16" s="54" t="e">
        <f t="shared" ref="I16:I18" si="16">LARGE(M16:Y16,4)</f>
        <v>#NUM!</v>
      </c>
      <c r="J16" s="19" t="e">
        <f t="shared" ref="J16:J37" si="17">SUM(F16:I16)</f>
        <v>#NUM!</v>
      </c>
      <c r="K16" s="20">
        <f t="shared" ref="K16:K37" si="18">SUM(M16:Y16)</f>
        <v>0</v>
      </c>
      <c r="L16" s="37">
        <f t="shared" ref="L16:L37" si="19">COUNTIF(M16:Y16,"&lt;25")</f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43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2"/>
      <c r="AN16" s="19"/>
      <c r="AO16" s="19"/>
      <c r="AP16" s="19"/>
      <c r="AQ16" s="19"/>
      <c r="AR16" s="19"/>
      <c r="AS16" s="23"/>
    </row>
    <row r="17" spans="1:45" ht="17.399999999999999" hidden="1">
      <c r="A17" s="17">
        <v>13</v>
      </c>
      <c r="B17" s="39"/>
      <c r="C17" s="41" t="e">
        <f t="shared" si="10"/>
        <v>#NUM!</v>
      </c>
      <c r="D17" s="18">
        <f t="shared" si="11"/>
        <v>0</v>
      </c>
      <c r="E17" s="32" t="e">
        <f t="shared" si="12"/>
        <v>#DIV/0!</v>
      </c>
      <c r="F17" s="19" t="e">
        <f t="shared" si="13"/>
        <v>#NUM!</v>
      </c>
      <c r="G17" s="19" t="e">
        <f t="shared" si="14"/>
        <v>#NUM!</v>
      </c>
      <c r="H17" s="19" t="e">
        <f t="shared" si="15"/>
        <v>#NUM!</v>
      </c>
      <c r="I17" s="54" t="e">
        <f t="shared" si="16"/>
        <v>#NUM!</v>
      </c>
      <c r="J17" s="19" t="e">
        <f t="shared" si="17"/>
        <v>#NUM!</v>
      </c>
      <c r="K17" s="20">
        <f t="shared" si="18"/>
        <v>0</v>
      </c>
      <c r="L17" s="37">
        <f t="shared" si="19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43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2"/>
      <c r="AN17" s="19"/>
      <c r="AO17" s="19"/>
      <c r="AP17" s="19"/>
      <c r="AQ17" s="19"/>
      <c r="AR17" s="19"/>
      <c r="AS17" s="23"/>
    </row>
    <row r="18" spans="1:45" ht="17.399999999999999" hidden="1">
      <c r="A18" s="17">
        <v>14</v>
      </c>
      <c r="B18" s="39"/>
      <c r="C18" s="41" t="e">
        <f t="shared" si="10"/>
        <v>#NUM!</v>
      </c>
      <c r="D18" s="18">
        <f t="shared" si="11"/>
        <v>0</v>
      </c>
      <c r="E18" s="65" t="e">
        <f t="shared" si="12"/>
        <v>#DIV/0!</v>
      </c>
      <c r="F18" s="19" t="e">
        <f t="shared" si="13"/>
        <v>#NUM!</v>
      </c>
      <c r="G18" s="19" t="e">
        <f t="shared" si="14"/>
        <v>#NUM!</v>
      </c>
      <c r="H18" s="19" t="e">
        <f t="shared" si="15"/>
        <v>#NUM!</v>
      </c>
      <c r="I18" s="54" t="e">
        <f t="shared" si="16"/>
        <v>#NUM!</v>
      </c>
      <c r="J18" s="19" t="e">
        <f t="shared" si="17"/>
        <v>#NUM!</v>
      </c>
      <c r="K18" s="20">
        <f t="shared" si="18"/>
        <v>0</v>
      </c>
      <c r="L18" s="37">
        <f t="shared" si="19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43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2"/>
      <c r="AN18" s="19"/>
      <c r="AO18" s="19"/>
      <c r="AP18" s="19"/>
      <c r="AQ18" s="19"/>
      <c r="AR18" s="19"/>
      <c r="AS18" s="23"/>
    </row>
    <row r="19" spans="1:45" ht="17.399999999999999" hidden="1" customHeight="1">
      <c r="A19" s="17"/>
      <c r="B19" s="39"/>
      <c r="C19" s="41">
        <v>0</v>
      </c>
      <c r="D19" s="18">
        <f t="shared" si="11"/>
        <v>0</v>
      </c>
      <c r="E19" s="32" t="e">
        <f t="shared" si="12"/>
        <v>#DIV/0!</v>
      </c>
      <c r="F19" s="19" t="e">
        <f t="shared" ref="F19:F37" si="20">LARGE(M19:Y19,2)</f>
        <v>#NUM!</v>
      </c>
      <c r="G19" s="19" t="e">
        <f t="shared" ref="G19:G37" si="21">LARGE(M19:Y19,3)</f>
        <v>#NUM!</v>
      </c>
      <c r="H19" s="19" t="e">
        <f t="shared" ref="H19:H37" si="22">LARGE(M19:Y19,4)</f>
        <v>#NUM!</v>
      </c>
      <c r="I19" s="54" t="e">
        <f t="shared" ref="I19:I37" si="23">LARGE(M19:Y19,5)</f>
        <v>#NUM!</v>
      </c>
      <c r="J19" s="19" t="e">
        <f t="shared" si="17"/>
        <v>#NUM!</v>
      </c>
      <c r="K19" s="20">
        <f t="shared" si="18"/>
        <v>25</v>
      </c>
      <c r="L19" s="37">
        <f t="shared" si="19"/>
        <v>0</v>
      </c>
      <c r="M19" s="22">
        <v>25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43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2"/>
      <c r="AN19" s="19"/>
      <c r="AO19" s="19"/>
      <c r="AP19" s="19"/>
      <c r="AQ19" s="19"/>
      <c r="AR19" s="19"/>
      <c r="AS19" s="23"/>
    </row>
    <row r="20" spans="1:45" ht="17.399999999999999" hidden="1" customHeight="1">
      <c r="A20" s="17"/>
      <c r="B20" s="39"/>
      <c r="C20" s="41">
        <v>0</v>
      </c>
      <c r="D20" s="18">
        <f t="shared" si="11"/>
        <v>0</v>
      </c>
      <c r="E20" s="33" t="e">
        <f t="shared" si="12"/>
        <v>#DIV/0!</v>
      </c>
      <c r="F20" s="19" t="e">
        <f t="shared" si="20"/>
        <v>#NUM!</v>
      </c>
      <c r="G20" s="19" t="e">
        <f t="shared" si="21"/>
        <v>#NUM!</v>
      </c>
      <c r="H20" s="19" t="e">
        <f t="shared" si="22"/>
        <v>#NUM!</v>
      </c>
      <c r="I20" s="54" t="e">
        <f t="shared" si="23"/>
        <v>#NUM!</v>
      </c>
      <c r="J20" s="19" t="e">
        <f t="shared" si="17"/>
        <v>#NUM!</v>
      </c>
      <c r="K20" s="20">
        <f t="shared" si="18"/>
        <v>25</v>
      </c>
      <c r="L20" s="37">
        <f t="shared" si="19"/>
        <v>0</v>
      </c>
      <c r="M20" s="22">
        <v>25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43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2"/>
      <c r="AN20" s="19"/>
      <c r="AO20" s="19"/>
      <c r="AP20" s="19"/>
      <c r="AQ20" s="19"/>
      <c r="AR20" s="19"/>
      <c r="AS20" s="23"/>
    </row>
    <row r="21" spans="1:45" ht="17.399999999999999" hidden="1" customHeight="1">
      <c r="A21" s="17"/>
      <c r="B21" s="39"/>
      <c r="C21" s="41">
        <v>0</v>
      </c>
      <c r="D21" s="18">
        <f t="shared" si="11"/>
        <v>0</v>
      </c>
      <c r="E21" s="32" t="e">
        <f t="shared" si="12"/>
        <v>#DIV/0!</v>
      </c>
      <c r="F21" s="19" t="e">
        <f t="shared" si="20"/>
        <v>#NUM!</v>
      </c>
      <c r="G21" s="19" t="e">
        <f t="shared" si="21"/>
        <v>#NUM!</v>
      </c>
      <c r="H21" s="19" t="e">
        <f t="shared" si="22"/>
        <v>#NUM!</v>
      </c>
      <c r="I21" s="54" t="e">
        <f t="shared" si="23"/>
        <v>#NUM!</v>
      </c>
      <c r="J21" s="19" t="e">
        <f t="shared" si="17"/>
        <v>#NUM!</v>
      </c>
      <c r="K21" s="20">
        <f t="shared" si="18"/>
        <v>25</v>
      </c>
      <c r="L21" s="37">
        <f t="shared" si="19"/>
        <v>0</v>
      </c>
      <c r="M21" s="22">
        <v>25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43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2"/>
      <c r="AN21" s="19"/>
      <c r="AO21" s="19"/>
      <c r="AP21" s="19"/>
      <c r="AQ21" s="19"/>
      <c r="AR21" s="19"/>
      <c r="AS21" s="23"/>
    </row>
    <row r="22" spans="1:45" ht="17.399999999999999" hidden="1" customHeight="1">
      <c r="A22" s="17"/>
      <c r="B22" s="39"/>
      <c r="C22" s="41">
        <v>0</v>
      </c>
      <c r="D22" s="18">
        <f t="shared" si="11"/>
        <v>0</v>
      </c>
      <c r="E22" s="33" t="e">
        <f t="shared" si="12"/>
        <v>#DIV/0!</v>
      </c>
      <c r="F22" s="19" t="e">
        <f t="shared" si="20"/>
        <v>#NUM!</v>
      </c>
      <c r="G22" s="19" t="e">
        <f t="shared" si="21"/>
        <v>#NUM!</v>
      </c>
      <c r="H22" s="19" t="e">
        <f t="shared" si="22"/>
        <v>#NUM!</v>
      </c>
      <c r="I22" s="54" t="e">
        <f t="shared" si="23"/>
        <v>#NUM!</v>
      </c>
      <c r="J22" s="19" t="e">
        <f t="shared" si="17"/>
        <v>#NUM!</v>
      </c>
      <c r="K22" s="20">
        <f t="shared" si="18"/>
        <v>25</v>
      </c>
      <c r="L22" s="37">
        <f t="shared" si="19"/>
        <v>0</v>
      </c>
      <c r="M22" s="22">
        <v>25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43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2"/>
      <c r="AN22" s="19"/>
      <c r="AO22" s="19"/>
      <c r="AP22" s="19"/>
      <c r="AQ22" s="19"/>
      <c r="AR22" s="19"/>
      <c r="AS22" s="23"/>
    </row>
    <row r="23" spans="1:45" ht="17.399999999999999" hidden="1" customHeight="1">
      <c r="A23" s="17"/>
      <c r="B23" s="39"/>
      <c r="C23" s="41">
        <v>0</v>
      </c>
      <c r="D23" s="42">
        <f t="shared" si="11"/>
        <v>0</v>
      </c>
      <c r="E23" s="32" t="e">
        <f t="shared" si="12"/>
        <v>#DIV/0!</v>
      </c>
      <c r="F23" s="19" t="e">
        <f t="shared" si="20"/>
        <v>#NUM!</v>
      </c>
      <c r="G23" s="19" t="e">
        <f t="shared" si="21"/>
        <v>#NUM!</v>
      </c>
      <c r="H23" s="19" t="e">
        <f t="shared" si="22"/>
        <v>#NUM!</v>
      </c>
      <c r="I23" s="54" t="e">
        <f t="shared" si="23"/>
        <v>#NUM!</v>
      </c>
      <c r="J23" s="19" t="e">
        <f t="shared" si="17"/>
        <v>#NUM!</v>
      </c>
      <c r="K23" s="20">
        <f t="shared" si="18"/>
        <v>25</v>
      </c>
      <c r="L23" s="37">
        <f t="shared" si="19"/>
        <v>0</v>
      </c>
      <c r="M23" s="22">
        <v>25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43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2"/>
      <c r="AN23" s="19"/>
      <c r="AO23" s="19"/>
      <c r="AP23" s="19"/>
      <c r="AQ23" s="19"/>
      <c r="AR23" s="19"/>
      <c r="AS23" s="23"/>
    </row>
    <row r="24" spans="1:45" ht="17.399999999999999" hidden="1" customHeight="1">
      <c r="A24" s="17"/>
      <c r="B24" s="39"/>
      <c r="C24" s="41">
        <v>0</v>
      </c>
      <c r="D24" s="18">
        <f t="shared" si="11"/>
        <v>0</v>
      </c>
      <c r="E24" s="32" t="e">
        <f t="shared" si="12"/>
        <v>#DIV/0!</v>
      </c>
      <c r="F24" s="19" t="e">
        <f t="shared" si="20"/>
        <v>#NUM!</v>
      </c>
      <c r="G24" s="19" t="e">
        <f t="shared" si="21"/>
        <v>#NUM!</v>
      </c>
      <c r="H24" s="19" t="e">
        <f t="shared" si="22"/>
        <v>#NUM!</v>
      </c>
      <c r="I24" s="54" t="e">
        <f t="shared" si="23"/>
        <v>#NUM!</v>
      </c>
      <c r="J24" s="19" t="e">
        <f t="shared" si="17"/>
        <v>#NUM!</v>
      </c>
      <c r="K24" s="20">
        <f t="shared" si="18"/>
        <v>25</v>
      </c>
      <c r="L24" s="37">
        <f t="shared" si="19"/>
        <v>0</v>
      </c>
      <c r="M24" s="22">
        <v>25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43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2"/>
      <c r="AN24" s="19"/>
      <c r="AO24" s="19"/>
      <c r="AP24" s="19"/>
      <c r="AQ24" s="19"/>
      <c r="AR24" s="19"/>
      <c r="AS24" s="23"/>
    </row>
    <row r="25" spans="1:45" ht="17.399999999999999" hidden="1" customHeight="1">
      <c r="A25" s="17"/>
      <c r="B25" s="39"/>
      <c r="C25" s="41">
        <v>0</v>
      </c>
      <c r="D25" s="18">
        <f t="shared" si="11"/>
        <v>0</v>
      </c>
      <c r="E25" s="32" t="e">
        <f t="shared" si="12"/>
        <v>#DIV/0!</v>
      </c>
      <c r="F25" s="19" t="e">
        <f t="shared" si="20"/>
        <v>#NUM!</v>
      </c>
      <c r="G25" s="19" t="e">
        <f t="shared" si="21"/>
        <v>#NUM!</v>
      </c>
      <c r="H25" s="19" t="e">
        <f t="shared" si="22"/>
        <v>#NUM!</v>
      </c>
      <c r="I25" s="54" t="e">
        <f t="shared" si="23"/>
        <v>#NUM!</v>
      </c>
      <c r="J25" s="19" t="e">
        <f t="shared" si="17"/>
        <v>#NUM!</v>
      </c>
      <c r="K25" s="20">
        <f t="shared" si="18"/>
        <v>25</v>
      </c>
      <c r="L25" s="37">
        <f t="shared" si="19"/>
        <v>0</v>
      </c>
      <c r="M25" s="22">
        <v>25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43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2"/>
      <c r="AN25" s="19"/>
      <c r="AO25" s="19"/>
      <c r="AP25" s="19"/>
      <c r="AQ25" s="19"/>
      <c r="AR25" s="19"/>
      <c r="AS25" s="23"/>
    </row>
    <row r="26" spans="1:45" ht="17.399999999999999" hidden="1" customHeight="1">
      <c r="A26" s="50"/>
      <c r="B26" s="39"/>
      <c r="C26" s="41">
        <v>0</v>
      </c>
      <c r="D26" s="18">
        <f t="shared" si="11"/>
        <v>0</v>
      </c>
      <c r="E26" s="32" t="e">
        <f t="shared" si="12"/>
        <v>#DIV/0!</v>
      </c>
      <c r="F26" s="19" t="e">
        <f t="shared" si="20"/>
        <v>#NUM!</v>
      </c>
      <c r="G26" s="19" t="e">
        <f t="shared" si="21"/>
        <v>#NUM!</v>
      </c>
      <c r="H26" s="19" t="e">
        <f t="shared" si="22"/>
        <v>#NUM!</v>
      </c>
      <c r="I26" s="54" t="e">
        <f t="shared" si="23"/>
        <v>#NUM!</v>
      </c>
      <c r="J26" s="19" t="e">
        <f t="shared" si="17"/>
        <v>#NUM!</v>
      </c>
      <c r="K26" s="20">
        <f t="shared" si="18"/>
        <v>25</v>
      </c>
      <c r="L26" s="37">
        <f t="shared" si="19"/>
        <v>0</v>
      </c>
      <c r="M26" s="22">
        <v>25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43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2"/>
      <c r="AN26" s="19"/>
      <c r="AO26" s="19"/>
      <c r="AP26" s="19"/>
      <c r="AQ26" s="19"/>
      <c r="AR26" s="19"/>
      <c r="AS26" s="23"/>
    </row>
    <row r="27" spans="1:45" ht="17.399999999999999" hidden="1" customHeight="1">
      <c r="A27" s="51"/>
      <c r="B27" s="39"/>
      <c r="C27" s="41">
        <v>0</v>
      </c>
      <c r="D27" s="18">
        <f t="shared" si="11"/>
        <v>0</v>
      </c>
      <c r="E27" s="32" t="e">
        <f t="shared" si="12"/>
        <v>#DIV/0!</v>
      </c>
      <c r="F27" s="19" t="e">
        <f t="shared" si="20"/>
        <v>#NUM!</v>
      </c>
      <c r="G27" s="19" t="e">
        <f t="shared" si="21"/>
        <v>#NUM!</v>
      </c>
      <c r="H27" s="19" t="e">
        <f t="shared" si="22"/>
        <v>#NUM!</v>
      </c>
      <c r="I27" s="54" t="e">
        <f t="shared" si="23"/>
        <v>#NUM!</v>
      </c>
      <c r="J27" s="19" t="e">
        <f t="shared" si="17"/>
        <v>#NUM!</v>
      </c>
      <c r="K27" s="20">
        <f t="shared" si="18"/>
        <v>25</v>
      </c>
      <c r="L27" s="21">
        <f t="shared" si="19"/>
        <v>0</v>
      </c>
      <c r="M27" s="22">
        <v>25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43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2"/>
      <c r="AN27" s="19"/>
      <c r="AO27" s="19"/>
      <c r="AP27" s="19"/>
      <c r="AQ27" s="19"/>
      <c r="AR27" s="19"/>
      <c r="AS27" s="23"/>
    </row>
    <row r="28" spans="1:45" ht="17.399999999999999" hidden="1" customHeight="1">
      <c r="A28" s="51"/>
      <c r="B28" s="48"/>
      <c r="C28" s="41">
        <v>0</v>
      </c>
      <c r="D28" s="18">
        <f t="shared" si="11"/>
        <v>0</v>
      </c>
      <c r="E28" s="49" t="e">
        <f t="shared" si="12"/>
        <v>#DIV/0!</v>
      </c>
      <c r="F28" s="19" t="e">
        <f t="shared" si="20"/>
        <v>#NUM!</v>
      </c>
      <c r="G28" s="19" t="e">
        <f t="shared" si="21"/>
        <v>#NUM!</v>
      </c>
      <c r="H28" s="19" t="e">
        <f t="shared" si="22"/>
        <v>#NUM!</v>
      </c>
      <c r="I28" s="54" t="e">
        <f t="shared" si="23"/>
        <v>#NUM!</v>
      </c>
      <c r="J28" s="19" t="e">
        <f t="shared" si="17"/>
        <v>#NUM!</v>
      </c>
      <c r="K28" s="20">
        <f t="shared" si="18"/>
        <v>25</v>
      </c>
      <c r="L28" s="21">
        <f t="shared" si="19"/>
        <v>0</v>
      </c>
      <c r="M28" s="22">
        <v>25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43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2"/>
      <c r="AN28" s="19"/>
      <c r="AO28" s="19"/>
      <c r="AP28" s="19"/>
      <c r="AQ28" s="19"/>
      <c r="AR28" s="19"/>
      <c r="AS28" s="23"/>
    </row>
    <row r="29" spans="1:45" ht="17.399999999999999" hidden="1" customHeight="1">
      <c r="A29" s="51"/>
      <c r="B29" s="48"/>
      <c r="C29" s="41">
        <v>0</v>
      </c>
      <c r="D29" s="18">
        <f t="shared" si="11"/>
        <v>0</v>
      </c>
      <c r="E29" s="49" t="e">
        <f t="shared" si="12"/>
        <v>#DIV/0!</v>
      </c>
      <c r="F29" s="19" t="e">
        <f t="shared" si="20"/>
        <v>#NUM!</v>
      </c>
      <c r="G29" s="19" t="e">
        <f t="shared" si="21"/>
        <v>#NUM!</v>
      </c>
      <c r="H29" s="19" t="e">
        <f t="shared" si="22"/>
        <v>#NUM!</v>
      </c>
      <c r="I29" s="54" t="e">
        <f t="shared" si="23"/>
        <v>#NUM!</v>
      </c>
      <c r="J29" s="19" t="e">
        <f t="shared" si="17"/>
        <v>#NUM!</v>
      </c>
      <c r="K29" s="20">
        <f t="shared" si="18"/>
        <v>25</v>
      </c>
      <c r="L29" s="21">
        <f t="shared" si="19"/>
        <v>0</v>
      </c>
      <c r="M29" s="22">
        <v>25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43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2"/>
      <c r="AN29" s="19"/>
      <c r="AO29" s="19"/>
      <c r="AP29" s="19"/>
      <c r="AQ29" s="19"/>
      <c r="AR29" s="19"/>
      <c r="AS29" s="23"/>
    </row>
    <row r="30" spans="1:45" ht="17.399999999999999" hidden="1" customHeight="1">
      <c r="A30" s="51"/>
      <c r="B30" s="48"/>
      <c r="C30" s="41">
        <v>0</v>
      </c>
      <c r="D30" s="18">
        <f t="shared" si="11"/>
        <v>0</v>
      </c>
      <c r="E30" s="49" t="e">
        <f t="shared" si="12"/>
        <v>#DIV/0!</v>
      </c>
      <c r="F30" s="19" t="e">
        <f t="shared" si="20"/>
        <v>#NUM!</v>
      </c>
      <c r="G30" s="19" t="e">
        <f t="shared" si="21"/>
        <v>#NUM!</v>
      </c>
      <c r="H30" s="19" t="e">
        <f t="shared" si="22"/>
        <v>#NUM!</v>
      </c>
      <c r="I30" s="54" t="e">
        <f t="shared" si="23"/>
        <v>#NUM!</v>
      </c>
      <c r="J30" s="19" t="e">
        <f t="shared" si="17"/>
        <v>#NUM!</v>
      </c>
      <c r="K30" s="20">
        <f t="shared" si="18"/>
        <v>25</v>
      </c>
      <c r="L30" s="21">
        <f t="shared" si="19"/>
        <v>0</v>
      </c>
      <c r="M30" s="22">
        <v>25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43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2"/>
      <c r="AN30" s="19"/>
      <c r="AO30" s="19"/>
      <c r="AP30" s="19"/>
      <c r="AQ30" s="19"/>
      <c r="AR30" s="19"/>
      <c r="AS30" s="23"/>
    </row>
    <row r="31" spans="1:45" ht="17.399999999999999" hidden="1" customHeight="1">
      <c r="A31" s="51"/>
      <c r="B31" s="48"/>
      <c r="C31" s="41">
        <v>0</v>
      </c>
      <c r="D31" s="18">
        <f t="shared" si="11"/>
        <v>0</v>
      </c>
      <c r="E31" s="49" t="e">
        <f t="shared" si="12"/>
        <v>#DIV/0!</v>
      </c>
      <c r="F31" s="19" t="e">
        <f t="shared" si="20"/>
        <v>#NUM!</v>
      </c>
      <c r="G31" s="19" t="e">
        <f t="shared" si="21"/>
        <v>#NUM!</v>
      </c>
      <c r="H31" s="19" t="e">
        <f t="shared" si="22"/>
        <v>#NUM!</v>
      </c>
      <c r="I31" s="54" t="e">
        <f t="shared" si="23"/>
        <v>#NUM!</v>
      </c>
      <c r="J31" s="19" t="e">
        <f t="shared" si="17"/>
        <v>#NUM!</v>
      </c>
      <c r="K31" s="20">
        <f t="shared" si="18"/>
        <v>25</v>
      </c>
      <c r="L31" s="21">
        <f t="shared" si="19"/>
        <v>0</v>
      </c>
      <c r="M31" s="22">
        <v>25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43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2"/>
      <c r="AN31" s="19"/>
      <c r="AO31" s="19"/>
      <c r="AP31" s="19"/>
      <c r="AQ31" s="19"/>
      <c r="AR31" s="19"/>
      <c r="AS31" s="23"/>
    </row>
    <row r="32" spans="1:45" ht="17.399999999999999" hidden="1" customHeight="1">
      <c r="A32" s="51"/>
      <c r="B32" s="48"/>
      <c r="C32" s="41">
        <v>0</v>
      </c>
      <c r="D32" s="18">
        <f t="shared" si="11"/>
        <v>0</v>
      </c>
      <c r="E32" s="49" t="e">
        <f t="shared" si="12"/>
        <v>#DIV/0!</v>
      </c>
      <c r="F32" s="19" t="e">
        <f t="shared" si="20"/>
        <v>#NUM!</v>
      </c>
      <c r="G32" s="19" t="e">
        <f t="shared" si="21"/>
        <v>#NUM!</v>
      </c>
      <c r="H32" s="19" t="e">
        <f t="shared" si="22"/>
        <v>#NUM!</v>
      </c>
      <c r="I32" s="54" t="e">
        <f t="shared" si="23"/>
        <v>#NUM!</v>
      </c>
      <c r="J32" s="19" t="e">
        <f t="shared" si="17"/>
        <v>#NUM!</v>
      </c>
      <c r="K32" s="20">
        <f t="shared" si="18"/>
        <v>25</v>
      </c>
      <c r="L32" s="21">
        <f t="shared" si="19"/>
        <v>0</v>
      </c>
      <c r="M32" s="22">
        <v>25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43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2"/>
      <c r="AN32" s="19"/>
      <c r="AO32" s="19"/>
      <c r="AP32" s="19"/>
      <c r="AQ32" s="19"/>
      <c r="AR32" s="19"/>
      <c r="AS32" s="23"/>
    </row>
    <row r="33" spans="1:45" ht="17.399999999999999" hidden="1" customHeight="1">
      <c r="A33" s="51"/>
      <c r="B33" s="48"/>
      <c r="C33" s="41">
        <v>0</v>
      </c>
      <c r="D33" s="18">
        <f t="shared" si="11"/>
        <v>0</v>
      </c>
      <c r="E33" s="49" t="e">
        <f t="shared" si="12"/>
        <v>#DIV/0!</v>
      </c>
      <c r="F33" s="19" t="e">
        <f t="shared" si="20"/>
        <v>#NUM!</v>
      </c>
      <c r="G33" s="19" t="e">
        <f t="shared" si="21"/>
        <v>#NUM!</v>
      </c>
      <c r="H33" s="19" t="e">
        <f t="shared" si="22"/>
        <v>#NUM!</v>
      </c>
      <c r="I33" s="54" t="e">
        <f t="shared" si="23"/>
        <v>#NUM!</v>
      </c>
      <c r="J33" s="19" t="e">
        <f t="shared" si="17"/>
        <v>#NUM!</v>
      </c>
      <c r="K33" s="20">
        <f t="shared" si="18"/>
        <v>25</v>
      </c>
      <c r="L33" s="21">
        <f t="shared" si="19"/>
        <v>0</v>
      </c>
      <c r="M33" s="22">
        <v>25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43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2"/>
      <c r="AN33" s="19"/>
      <c r="AO33" s="19"/>
      <c r="AP33" s="19"/>
      <c r="AQ33" s="19"/>
      <c r="AR33" s="19"/>
      <c r="AS33" s="23"/>
    </row>
    <row r="34" spans="1:45" ht="17.399999999999999" hidden="1" customHeight="1">
      <c r="A34" s="51"/>
      <c r="B34" s="48"/>
      <c r="C34" s="41">
        <v>0</v>
      </c>
      <c r="D34" s="18">
        <f t="shared" si="11"/>
        <v>0</v>
      </c>
      <c r="E34" s="49" t="e">
        <f t="shared" si="12"/>
        <v>#DIV/0!</v>
      </c>
      <c r="F34" s="19" t="e">
        <f t="shared" si="20"/>
        <v>#NUM!</v>
      </c>
      <c r="G34" s="19" t="e">
        <f t="shared" si="21"/>
        <v>#NUM!</v>
      </c>
      <c r="H34" s="19" t="e">
        <f t="shared" si="22"/>
        <v>#NUM!</v>
      </c>
      <c r="I34" s="54" t="e">
        <f t="shared" si="23"/>
        <v>#NUM!</v>
      </c>
      <c r="J34" s="19" t="e">
        <f t="shared" si="17"/>
        <v>#NUM!</v>
      </c>
      <c r="K34" s="20">
        <f t="shared" si="18"/>
        <v>25</v>
      </c>
      <c r="L34" s="21">
        <f t="shared" si="19"/>
        <v>0</v>
      </c>
      <c r="M34" s="22">
        <v>25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43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2"/>
      <c r="AN34" s="19"/>
      <c r="AO34" s="19"/>
      <c r="AP34" s="19"/>
      <c r="AQ34" s="19"/>
      <c r="AR34" s="19"/>
      <c r="AS34" s="23"/>
    </row>
    <row r="35" spans="1:45" ht="17.399999999999999" hidden="1" customHeight="1">
      <c r="A35" s="51"/>
      <c r="B35" s="48"/>
      <c r="C35" s="41" t="e">
        <f t="shared" ref="C35:C37" si="24">K35-J35</f>
        <v>#NUM!</v>
      </c>
      <c r="D35" s="18">
        <f t="shared" si="11"/>
        <v>0</v>
      </c>
      <c r="E35" s="49" t="e">
        <f t="shared" si="12"/>
        <v>#DIV/0!</v>
      </c>
      <c r="F35" s="19" t="e">
        <f t="shared" si="20"/>
        <v>#NUM!</v>
      </c>
      <c r="G35" s="19" t="e">
        <f t="shared" si="21"/>
        <v>#NUM!</v>
      </c>
      <c r="H35" s="19" t="e">
        <f t="shared" si="22"/>
        <v>#NUM!</v>
      </c>
      <c r="I35" s="54" t="e">
        <f t="shared" si="23"/>
        <v>#NUM!</v>
      </c>
      <c r="J35" s="19" t="e">
        <f t="shared" si="17"/>
        <v>#NUM!</v>
      </c>
      <c r="K35" s="20">
        <f t="shared" si="18"/>
        <v>25</v>
      </c>
      <c r="L35" s="21">
        <f t="shared" si="19"/>
        <v>0</v>
      </c>
      <c r="M35" s="22">
        <v>25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43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2"/>
      <c r="AN35" s="19"/>
      <c r="AO35" s="19"/>
      <c r="AP35" s="19"/>
      <c r="AQ35" s="19"/>
      <c r="AR35" s="19"/>
      <c r="AS35" s="23"/>
    </row>
    <row r="36" spans="1:45" ht="17.399999999999999" hidden="1" customHeight="1">
      <c r="A36" s="51"/>
      <c r="B36" s="48"/>
      <c r="C36" s="41" t="e">
        <f t="shared" si="24"/>
        <v>#NUM!</v>
      </c>
      <c r="D36" s="18">
        <f t="shared" si="11"/>
        <v>0</v>
      </c>
      <c r="E36" s="49" t="e">
        <f t="shared" si="12"/>
        <v>#DIV/0!</v>
      </c>
      <c r="F36" s="19" t="e">
        <f t="shared" si="20"/>
        <v>#NUM!</v>
      </c>
      <c r="G36" s="19" t="e">
        <f t="shared" si="21"/>
        <v>#NUM!</v>
      </c>
      <c r="H36" s="19" t="e">
        <f t="shared" si="22"/>
        <v>#NUM!</v>
      </c>
      <c r="I36" s="54" t="e">
        <f t="shared" si="23"/>
        <v>#NUM!</v>
      </c>
      <c r="J36" s="19" t="e">
        <f t="shared" si="17"/>
        <v>#NUM!</v>
      </c>
      <c r="K36" s="20">
        <f t="shared" si="18"/>
        <v>25</v>
      </c>
      <c r="L36" s="21">
        <f t="shared" si="19"/>
        <v>0</v>
      </c>
      <c r="M36" s="22">
        <v>25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43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2"/>
      <c r="AN36" s="19"/>
      <c r="AO36" s="19"/>
      <c r="AP36" s="19"/>
      <c r="AQ36" s="19"/>
      <c r="AR36" s="19"/>
      <c r="AS36" s="23"/>
    </row>
    <row r="37" spans="1:45" ht="17.399999999999999" hidden="1" customHeight="1">
      <c r="A37" s="51"/>
      <c r="B37" s="48"/>
      <c r="C37" s="41" t="e">
        <f t="shared" si="24"/>
        <v>#NUM!</v>
      </c>
      <c r="D37" s="18">
        <f t="shared" si="11"/>
        <v>0</v>
      </c>
      <c r="E37" s="34" t="e">
        <f t="shared" si="12"/>
        <v>#DIV/0!</v>
      </c>
      <c r="F37" s="35" t="e">
        <f t="shared" si="20"/>
        <v>#NUM!</v>
      </c>
      <c r="G37" s="35" t="e">
        <f t="shared" si="21"/>
        <v>#NUM!</v>
      </c>
      <c r="H37" s="35" t="e">
        <f t="shared" si="22"/>
        <v>#NUM!</v>
      </c>
      <c r="I37" s="55" t="e">
        <f t="shared" si="23"/>
        <v>#NUM!</v>
      </c>
      <c r="J37" s="19" t="e">
        <f t="shared" si="17"/>
        <v>#NUM!</v>
      </c>
      <c r="K37" s="20">
        <f t="shared" si="18"/>
        <v>25</v>
      </c>
      <c r="L37" s="21">
        <f t="shared" si="19"/>
        <v>0</v>
      </c>
      <c r="M37" s="38">
        <v>25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4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2"/>
      <c r="AN37" s="19"/>
      <c r="AO37" s="19"/>
      <c r="AP37" s="19"/>
      <c r="AQ37" s="19"/>
      <c r="AR37" s="19"/>
      <c r="AS37" s="23"/>
    </row>
    <row r="38" spans="1:45" ht="17.399999999999999">
      <c r="A38" s="56"/>
      <c r="B38" s="82" t="s">
        <v>20</v>
      </c>
      <c r="C38" s="82"/>
      <c r="D38" s="24">
        <f>SUM(D5:D37)</f>
        <v>383020</v>
      </c>
      <c r="E38" s="25"/>
      <c r="F38" s="6"/>
      <c r="G38" s="6"/>
      <c r="H38" s="6"/>
      <c r="I38" s="6"/>
      <c r="J38" s="79" t="s">
        <v>21</v>
      </c>
      <c r="K38" s="79"/>
      <c r="L38" s="26">
        <f>SUM(L5:L37)</f>
        <v>90</v>
      </c>
      <c r="Z38" s="66">
        <f t="shared" ref="Z38:AL38" si="25">SUM(Z5:Z37)</f>
        <v>8290</v>
      </c>
      <c r="AA38" s="27">
        <f t="shared" si="25"/>
        <v>26870</v>
      </c>
      <c r="AB38" s="27">
        <f t="shared" si="25"/>
        <v>35440</v>
      </c>
      <c r="AC38" s="27">
        <f t="shared" si="25"/>
        <v>20190</v>
      </c>
      <c r="AD38" s="27">
        <f t="shared" si="25"/>
        <v>105940</v>
      </c>
      <c r="AE38" s="27">
        <f t="shared" si="25"/>
        <v>28430</v>
      </c>
      <c r="AF38" s="27">
        <f t="shared" si="25"/>
        <v>33530</v>
      </c>
      <c r="AG38" s="27">
        <f t="shared" si="25"/>
        <v>12410</v>
      </c>
      <c r="AH38" s="27">
        <f t="shared" si="25"/>
        <v>16980</v>
      </c>
      <c r="AI38" s="27">
        <f t="shared" si="25"/>
        <v>25770</v>
      </c>
      <c r="AJ38" s="27">
        <f t="shared" si="25"/>
        <v>28800</v>
      </c>
      <c r="AK38" s="27">
        <f t="shared" si="25"/>
        <v>40370</v>
      </c>
      <c r="AL38" s="52">
        <f t="shared" si="25"/>
        <v>0</v>
      </c>
    </row>
    <row r="39" spans="1:45" ht="15.6">
      <c r="A39" s="28"/>
      <c r="B39" s="75" t="s">
        <v>22</v>
      </c>
      <c r="C39" s="75"/>
      <c r="D39" s="29">
        <f>D38/L38</f>
        <v>4255.7777777777774</v>
      </c>
      <c r="E39" s="30"/>
      <c r="F39" s="1"/>
      <c r="G39" s="1"/>
      <c r="H39" s="1"/>
      <c r="I39" s="1"/>
      <c r="J39" s="76" t="s">
        <v>23</v>
      </c>
      <c r="K39" s="76"/>
      <c r="L39" s="31">
        <f>L38/12</f>
        <v>7.5</v>
      </c>
    </row>
  </sheetData>
  <sortState ref="B5:AK14">
    <sortCondition ref="C5:C14"/>
    <sortCondition descending="1" ref="D5:D14"/>
  </sortState>
  <mergeCells count="7">
    <mergeCell ref="B39:C39"/>
    <mergeCell ref="J39:K39"/>
    <mergeCell ref="A2:I2"/>
    <mergeCell ref="Z3:AL3"/>
    <mergeCell ref="F3:I3"/>
    <mergeCell ref="B38:C38"/>
    <mergeCell ref="J38:K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2012-04-07T14:09:54Z</cp:lastPrinted>
  <dcterms:created xsi:type="dcterms:W3CDTF">2009-06-08T17:33:30Z</dcterms:created>
  <dcterms:modified xsi:type="dcterms:W3CDTF">2021-11-20T14:38:57Z</dcterms:modified>
</cp:coreProperties>
</file>