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8" yWindow="-108" windowWidth="23256" windowHeight="12456"/>
  </bookViews>
  <sheets>
    <sheet name="2023" sheetId="1" r:id="rId1"/>
    <sheet name="Blad1" sheetId="2" state="hidden" r:id="rId2"/>
  </sheets>
  <definedNames>
    <definedName name="_xlnm.Print_Area" localSheetId="0">'2023'!$A$1:$AR$54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5"/>
  <c r="F11" l="1"/>
  <c r="H11"/>
  <c r="G11"/>
  <c r="M11"/>
  <c r="E11" s="1"/>
  <c r="L11"/>
  <c r="J14"/>
  <c r="J12"/>
  <c r="J13"/>
  <c r="J5"/>
  <c r="J35"/>
  <c r="J36"/>
  <c r="J9"/>
  <c r="J7"/>
  <c r="J8"/>
  <c r="J10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7"/>
  <c r="J11"/>
  <c r="J15"/>
  <c r="I14"/>
  <c r="I12"/>
  <c r="I13"/>
  <c r="I5"/>
  <c r="I35"/>
  <c r="I36"/>
  <c r="I9"/>
  <c r="I7"/>
  <c r="I8"/>
  <c r="I10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7"/>
  <c r="I11"/>
  <c r="I15"/>
  <c r="J6"/>
  <c r="I6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H12"/>
  <c r="H35"/>
  <c r="H36"/>
  <c r="H13"/>
  <c r="H5"/>
  <c r="H9"/>
  <c r="H7"/>
  <c r="H14"/>
  <c r="H8"/>
  <c r="H10"/>
  <c r="H16"/>
  <c r="H17"/>
  <c r="H18"/>
  <c r="G12"/>
  <c r="G35"/>
  <c r="G36"/>
  <c r="G13"/>
  <c r="G5"/>
  <c r="G9"/>
  <c r="G7"/>
  <c r="G14"/>
  <c r="G8"/>
  <c r="G10"/>
  <c r="G16"/>
  <c r="G17"/>
  <c r="G18"/>
  <c r="F12"/>
  <c r="F35"/>
  <c r="F36"/>
  <c r="F13"/>
  <c r="F5"/>
  <c r="F9"/>
  <c r="F7"/>
  <c r="F14"/>
  <c r="F8"/>
  <c r="F10"/>
  <c r="F16"/>
  <c r="F17"/>
  <c r="F18"/>
  <c r="H6"/>
  <c r="G6"/>
  <c r="F6"/>
  <c r="D28"/>
  <c r="F28"/>
  <c r="G28"/>
  <c r="H28"/>
  <c r="L28"/>
  <c r="M28"/>
  <c r="D24"/>
  <c r="F24"/>
  <c r="G24"/>
  <c r="H24"/>
  <c r="L24"/>
  <c r="M24"/>
  <c r="D17"/>
  <c r="L17"/>
  <c r="M17"/>
  <c r="D29"/>
  <c r="F29"/>
  <c r="G29"/>
  <c r="H29"/>
  <c r="L29"/>
  <c r="M29"/>
  <c r="D25"/>
  <c r="F25"/>
  <c r="G25"/>
  <c r="H25"/>
  <c r="L25"/>
  <c r="M25"/>
  <c r="L6"/>
  <c r="M6"/>
  <c r="E6" s="1"/>
  <c r="D16"/>
  <c r="L16"/>
  <c r="M16"/>
  <c r="L5"/>
  <c r="M5"/>
  <c r="E5" s="1"/>
  <c r="L7"/>
  <c r="M7"/>
  <c r="E7" s="1"/>
  <c r="L10"/>
  <c r="M10"/>
  <c r="L12"/>
  <c r="M12"/>
  <c r="E12" s="1"/>
  <c r="D18"/>
  <c r="L18"/>
  <c r="M18"/>
  <c r="D26"/>
  <c r="F26"/>
  <c r="G26"/>
  <c r="H26"/>
  <c r="L26"/>
  <c r="M26"/>
  <c r="L9"/>
  <c r="M9"/>
  <c r="E9" s="1"/>
  <c r="L14"/>
  <c r="M14"/>
  <c r="D36"/>
  <c r="L36"/>
  <c r="D35"/>
  <c r="L35"/>
  <c r="D30"/>
  <c r="F30"/>
  <c r="G30"/>
  <c r="H30"/>
  <c r="L30"/>
  <c r="M30"/>
  <c r="D19"/>
  <c r="F19"/>
  <c r="G19"/>
  <c r="H19"/>
  <c r="L19"/>
  <c r="M19"/>
  <c r="D21"/>
  <c r="F21"/>
  <c r="G21"/>
  <c r="H21"/>
  <c r="L21"/>
  <c r="M21"/>
  <c r="D22"/>
  <c r="F22"/>
  <c r="G22"/>
  <c r="H22"/>
  <c r="L22"/>
  <c r="M22"/>
  <c r="L8"/>
  <c r="M8"/>
  <c r="E8" s="1"/>
  <c r="D27"/>
  <c r="F27"/>
  <c r="G27"/>
  <c r="H27"/>
  <c r="L27"/>
  <c r="M27"/>
  <c r="D31"/>
  <c r="F31"/>
  <c r="G31"/>
  <c r="H31"/>
  <c r="L31"/>
  <c r="M31"/>
  <c r="D32"/>
  <c r="F32"/>
  <c r="G32"/>
  <c r="H32"/>
  <c r="L32"/>
  <c r="M32"/>
  <c r="D20"/>
  <c r="F20"/>
  <c r="G20"/>
  <c r="H20"/>
  <c r="L20"/>
  <c r="M20"/>
  <c r="L13"/>
  <c r="M13"/>
  <c r="E13" s="1"/>
  <c r="D23"/>
  <c r="F23"/>
  <c r="G23"/>
  <c r="H23"/>
  <c r="L23"/>
  <c r="M23"/>
  <c r="D33"/>
  <c r="F33"/>
  <c r="G33"/>
  <c r="H33"/>
  <c r="L33"/>
  <c r="M33"/>
  <c r="D34"/>
  <c r="F34"/>
  <c r="G34"/>
  <c r="H34"/>
  <c r="L34"/>
  <c r="M34"/>
  <c r="D37"/>
  <c r="F37"/>
  <c r="G37"/>
  <c r="H37"/>
  <c r="L37"/>
  <c r="D15"/>
  <c r="F15"/>
  <c r="G15"/>
  <c r="H15"/>
  <c r="L15"/>
  <c r="E15"/>
  <c r="E33"/>
  <c r="E25"/>
  <c r="E28"/>
  <c r="E32"/>
  <c r="E31"/>
  <c r="E29"/>
  <c r="E37"/>
  <c r="E27"/>
  <c r="E34"/>
  <c r="K25"/>
  <c r="K15"/>
  <c r="C15"/>
  <c r="K34"/>
  <c r="K24"/>
  <c r="K37"/>
  <c r="C37"/>
  <c r="E30"/>
  <c r="E22"/>
  <c r="E24"/>
  <c r="E26"/>
  <c r="E21"/>
  <c r="E23"/>
  <c r="E18"/>
  <c r="E20"/>
  <c r="E19"/>
  <c r="E36"/>
  <c r="K31"/>
  <c r="K27"/>
  <c r="K30"/>
  <c r="K29"/>
  <c r="K28"/>
  <c r="K33"/>
  <c r="K32"/>
  <c r="E17"/>
  <c r="K19"/>
  <c r="K22"/>
  <c r="K23"/>
  <c r="K20"/>
  <c r="K21"/>
  <c r="K16"/>
  <c r="C16"/>
  <c r="K35"/>
  <c r="C35"/>
  <c r="K36"/>
  <c r="C36"/>
  <c r="K26"/>
  <c r="K18"/>
  <c r="C18"/>
  <c r="K17"/>
  <c r="C17"/>
  <c r="E16"/>
  <c r="D38"/>
  <c r="E35"/>
  <c r="K7" l="1"/>
  <c r="C7" s="1"/>
  <c r="K6"/>
  <c r="C6" s="1"/>
  <c r="K14"/>
  <c r="K13"/>
  <c r="K8"/>
  <c r="C8" s="1"/>
  <c r="K9"/>
  <c r="C9" s="1"/>
  <c r="K11"/>
  <c r="C11" s="1"/>
  <c r="E14"/>
  <c r="K12"/>
  <c r="C12" s="1"/>
  <c r="E10"/>
  <c r="K10"/>
  <c r="C10" s="1"/>
  <c r="K5"/>
  <c r="C5" s="1"/>
  <c r="C13"/>
  <c r="C14"/>
  <c r="M38"/>
  <c r="M39" s="1"/>
  <c r="D39" l="1"/>
</calcChain>
</file>

<file path=xl/sharedStrings.xml><?xml version="1.0" encoding="utf-8"?>
<sst xmlns="http://schemas.openxmlformats.org/spreadsheetml/2006/main" count="67" uniqueCount="37">
  <si>
    <t>Tot.</t>
  </si>
  <si>
    <t>Gev.</t>
  </si>
  <si>
    <t>Pl.</t>
  </si>
  <si>
    <t>Naam</t>
  </si>
  <si>
    <t>Pnt.</t>
  </si>
  <si>
    <t>Gewicht</t>
  </si>
  <si>
    <t>Gem.gewicht</t>
  </si>
  <si>
    <t>4e</t>
  </si>
  <si>
    <t>3e</t>
  </si>
  <si>
    <t>2e</t>
  </si>
  <si>
    <t>1e</t>
  </si>
  <si>
    <t>Afschr.</t>
  </si>
  <si>
    <t>Punten</t>
  </si>
  <si>
    <t>Wed.</t>
  </si>
  <si>
    <t>Theo Bakker</t>
  </si>
  <si>
    <t>Piet Zevenbergen</t>
  </si>
  <si>
    <t xml:space="preserve">Ren van Bijsterveld </t>
  </si>
  <si>
    <t>Ed Verbaas</t>
  </si>
  <si>
    <t>Totaal gewicht:</t>
  </si>
  <si>
    <t>Deelnemers:</t>
  </si>
  <si>
    <t>Gemm. Gewicht/deelnemer</t>
  </si>
  <si>
    <t>Gemm. deeln.</t>
  </si>
  <si>
    <t>Patrick Vroegh</t>
  </si>
  <si>
    <t>Voedings</t>
  </si>
  <si>
    <t>Spui</t>
  </si>
  <si>
    <t>Bernisse</t>
  </si>
  <si>
    <t>Voornse</t>
  </si>
  <si>
    <t xml:space="preserve">Voornse </t>
  </si>
  <si>
    <t>Jan Zevenbergen</t>
  </si>
  <si>
    <t>Brielse</t>
  </si>
  <si>
    <t>Jaap Boer</t>
  </si>
  <si>
    <t>5e</t>
  </si>
  <si>
    <t>Zaterdagcompetitie 2023</t>
  </si>
  <si>
    <t>Pascal Vrijenhoek</t>
  </si>
  <si>
    <t>Put</t>
  </si>
  <si>
    <t>John de Neef</t>
  </si>
  <si>
    <t>Hans van der Torre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</si>
</sst>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4" tint="0.59996337778862885"/>
        <bgColor indexed="22"/>
      </patternFill>
    </fill>
    <fill>
      <patternFill patternType="solid">
        <fgColor theme="4" tint="0.59996337778862885"/>
        <bgColor indexed="27"/>
      </patternFill>
    </fill>
    <fill>
      <patternFill patternType="solid">
        <fgColor rgb="FFFFFF00"/>
        <bgColor indexed="26"/>
      </patternFill>
    </fill>
    <fill>
      <patternFill patternType="solid">
        <fgColor rgb="FFFF0000"/>
        <bgColor indexed="26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4" fillId="2" borderId="0" xfId="0" applyFont="1" applyFill="1"/>
    <xf numFmtId="3" fontId="4" fillId="2" borderId="0" xfId="0" applyNumberFormat="1" applyFont="1" applyFill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/>
    <xf numFmtId="3" fontId="5" fillId="2" borderId="5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1" fillId="2" borderId="6" xfId="0" applyNumberFormat="1" applyFont="1" applyFill="1" applyBorder="1"/>
    <xf numFmtId="0" fontId="1" fillId="2" borderId="11" xfId="0" applyFont="1" applyFill="1" applyBorder="1"/>
    <xf numFmtId="3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 indent="1"/>
    </xf>
    <xf numFmtId="1" fontId="5" fillId="2" borderId="17" xfId="0" applyNumberFormat="1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3" fontId="4" fillId="2" borderId="20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left" indent="1"/>
    </xf>
    <xf numFmtId="3" fontId="4" fillId="2" borderId="21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5" xfId="0" applyFont="1" applyFill="1" applyBorder="1"/>
    <xf numFmtId="0" fontId="4" fillId="0" borderId="12" xfId="0" applyFont="1" applyBorder="1" applyAlignment="1">
      <alignment horizontal="left" indent="1"/>
    </xf>
    <xf numFmtId="0" fontId="0" fillId="4" borderId="5" xfId="0" applyFill="1" applyBorder="1" applyAlignment="1" applyProtection="1">
      <alignment horizontal="center" vertical="top"/>
      <protection locked="0"/>
    </xf>
    <xf numFmtId="3" fontId="0" fillId="5" borderId="0" xfId="0" applyNumberFormat="1" applyFill="1" applyAlignment="1" applyProtection="1">
      <alignment horizontal="center"/>
      <protection locked="0"/>
    </xf>
    <xf numFmtId="3" fontId="0" fillId="5" borderId="16" xfId="0" applyNumberFormat="1" applyFill="1" applyBorder="1" applyAlignment="1" applyProtection="1">
      <alignment horizontal="center"/>
      <protection locked="0"/>
    </xf>
    <xf numFmtId="3" fontId="0" fillId="5" borderId="12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 vertical="top"/>
      <protection locked="0"/>
    </xf>
    <xf numFmtId="0" fontId="0" fillId="4" borderId="26" xfId="0" applyFill="1" applyBorder="1" applyAlignment="1" applyProtection="1">
      <alignment horizontal="center" vertical="top"/>
      <protection locked="0"/>
    </xf>
    <xf numFmtId="3" fontId="4" fillId="2" borderId="28" xfId="0" applyNumberFormat="1" applyFont="1" applyFill="1" applyBorder="1" applyAlignment="1">
      <alignment horizontal="center"/>
    </xf>
    <xf numFmtId="3" fontId="1" fillId="2" borderId="4" xfId="0" applyNumberFormat="1" applyFont="1" applyFill="1" applyBorder="1"/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25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164" fontId="0" fillId="3" borderId="0" xfId="0" applyNumberFormat="1" applyFill="1" applyAlignment="1" applyProtection="1">
      <alignment horizontal="center"/>
      <protection locked="0"/>
    </xf>
    <xf numFmtId="164" fontId="0" fillId="3" borderId="27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3" fontId="0" fillId="5" borderId="1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 vertical="top"/>
      <protection locked="0"/>
    </xf>
    <xf numFmtId="3" fontId="1" fillId="2" borderId="5" xfId="0" applyNumberFormat="1" applyFont="1" applyFill="1" applyBorder="1"/>
    <xf numFmtId="164" fontId="0" fillId="3" borderId="15" xfId="0" applyNumberFormat="1" applyFill="1" applyBorder="1" applyAlignment="1" applyProtection="1">
      <alignment horizontal="center"/>
      <protection locked="0"/>
    </xf>
    <xf numFmtId="164" fontId="0" fillId="3" borderId="19" xfId="0" applyNumberFormat="1" applyFill="1" applyBorder="1" applyAlignment="1" applyProtection="1">
      <alignment horizontal="center"/>
      <protection locked="0"/>
    </xf>
    <xf numFmtId="0" fontId="4" fillId="2" borderId="29" xfId="0" applyFont="1" applyFill="1" applyBorder="1" applyAlignment="1">
      <alignment horizontal="center"/>
    </xf>
    <xf numFmtId="3" fontId="0" fillId="5" borderId="7" xfId="0" applyNumberForma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3" fontId="5" fillId="2" borderId="4" xfId="0" applyNumberFormat="1" applyFont="1" applyFill="1" applyBorder="1"/>
    <xf numFmtId="0" fontId="4" fillId="2" borderId="7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left" indent="1"/>
    </xf>
    <xf numFmtId="0" fontId="6" fillId="5" borderId="5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6" fillId="5" borderId="4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152400</xdr:rowOff>
    </xdr:from>
    <xdr:to>
      <xdr:col>1</xdr:col>
      <xdr:colOff>1047750</xdr:colOff>
      <xdr:row>2</xdr:row>
      <xdr:rowOff>114300</xdr:rowOff>
    </xdr:to>
    <xdr:grpSp>
      <xdr:nvGrpSpPr>
        <xdr:cNvPr id="1025" name="Group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28575" y="152400"/>
          <a:ext cx="1387475" cy="546100"/>
          <a:chOff x="48" y="231"/>
          <a:chExt cx="2204" cy="845"/>
        </a:xfrm>
      </xdr:grpSpPr>
      <xdr:sp macro="" textlink="">
        <xdr:nvSpPr>
          <xdr:cNvPr id="1026" name="Rectangle 2">
            <a:extLst>
              <a:ext uri="{FF2B5EF4-FFF2-40B4-BE49-F238E27FC236}">
                <a16:creationId xmlns="" xmlns:a16="http://schemas.microsoft.com/office/drawing/2014/main" id="{00000000-0008-0000-0000-000002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  <xdr:pic>
        <xdr:nvPicPr>
          <xdr:cNvPr id="1027" name="Afbeeldingen 1">
            <a:extLst>
              <a:ext uri="{FF2B5EF4-FFF2-40B4-BE49-F238E27FC236}">
                <a16:creationId xmlns="" xmlns:a16="http://schemas.microsoft.com/office/drawing/2014/main" id="{00000000-0008-0000-0000-00000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8" y="231"/>
            <a:ext cx="2204" cy="845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sp macro="" textlink="">
        <xdr:nvSpPr>
          <xdr:cNvPr id="1028" name="Rectangle 4">
            <a:extLst>
              <a:ext uri="{FF2B5EF4-FFF2-40B4-BE49-F238E27FC236}">
                <a16:creationId xmlns=""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9"/>
  <sheetViews>
    <sheetView tabSelected="1" zoomScale="60" zoomScaleNormal="60" workbookViewId="0">
      <selection activeCell="D58" sqref="D57:D58"/>
    </sheetView>
  </sheetViews>
  <sheetFormatPr defaultColWidth="9.21875" defaultRowHeight="15"/>
  <cols>
    <col min="1" max="1" width="5.44140625" style="1" customWidth="1"/>
    <col min="2" max="2" width="36.109375" style="1" customWidth="1"/>
    <col min="3" max="3" width="24" style="1" customWidth="1"/>
    <col min="4" max="4" width="16.44140625" style="1" customWidth="1"/>
    <col min="5" max="5" width="18.5546875" style="1" customWidth="1"/>
    <col min="6" max="9" width="4.44140625" style="2" customWidth="1"/>
    <col min="10" max="10" width="5.44140625" style="2" customWidth="1"/>
    <col min="11" max="11" width="19" style="1" customWidth="1"/>
    <col min="12" max="12" width="10.6640625" style="1" customWidth="1"/>
    <col min="13" max="13" width="9.6640625" style="1" customWidth="1"/>
    <col min="14" max="14" width="8.6640625" style="1" customWidth="1"/>
    <col min="15" max="15" width="8.109375" style="1" customWidth="1"/>
    <col min="16" max="16" width="10.88671875" style="1" customWidth="1"/>
    <col min="17" max="19" width="8.6640625" style="1" customWidth="1"/>
    <col min="20" max="21" width="9.6640625" style="1" customWidth="1"/>
    <col min="22" max="22" width="9.33203125" style="1" customWidth="1"/>
    <col min="23" max="23" width="8.6640625" style="1" customWidth="1"/>
    <col min="24" max="24" width="10" style="1" customWidth="1"/>
    <col min="25" max="26" width="8.6640625" style="1" customWidth="1"/>
    <col min="27" max="27" width="10.6640625" style="1" customWidth="1"/>
    <col min="28" max="28" width="10" style="1" customWidth="1"/>
    <col min="29" max="31" width="10.6640625" style="1" customWidth="1"/>
    <col min="32" max="32" width="10.5546875" style="1" customWidth="1"/>
    <col min="33" max="33" width="10.109375" style="1" customWidth="1"/>
    <col min="34" max="34" width="9.33203125" style="1" customWidth="1"/>
    <col min="35" max="35" width="8.6640625" style="1" customWidth="1"/>
    <col min="36" max="36" width="10" style="1" customWidth="1"/>
    <col min="37" max="39" width="10.6640625" style="1" customWidth="1"/>
    <col min="40" max="40" width="9.21875" style="1"/>
    <col min="41" max="41" width="13" style="1" customWidth="1"/>
    <col min="42" max="42" width="13.77734375" style="1" customWidth="1"/>
    <col min="43" max="46" width="13" style="1" customWidth="1"/>
    <col min="47" max="49" width="9.21875" style="1" customWidth="1"/>
    <col min="50" max="16384" width="9.21875" style="1"/>
  </cols>
  <sheetData>
    <row r="1" spans="1:57" ht="22.8">
      <c r="A1" s="3"/>
      <c r="B1" s="3"/>
      <c r="C1" s="3"/>
      <c r="D1" s="3"/>
      <c r="E1" s="3"/>
      <c r="F1" s="3"/>
      <c r="G1" s="3"/>
      <c r="H1" s="3"/>
      <c r="I1" s="3"/>
      <c r="J1" s="3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57" ht="22.8">
      <c r="A2" s="83" t="s">
        <v>32</v>
      </c>
      <c r="B2" s="83"/>
      <c r="C2" s="83"/>
      <c r="D2" s="83"/>
      <c r="E2" s="83"/>
      <c r="F2" s="83"/>
      <c r="G2" s="83"/>
      <c r="H2" s="83"/>
      <c r="I2" s="83"/>
      <c r="J2" s="83"/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57" ht="17.399999999999999">
      <c r="A3" s="6"/>
      <c r="B3" s="6"/>
      <c r="C3" s="6"/>
      <c r="D3" s="7"/>
      <c r="E3" s="7"/>
      <c r="F3" s="85"/>
      <c r="G3" s="86"/>
      <c r="H3" s="86"/>
      <c r="I3" s="86"/>
      <c r="J3" s="87"/>
      <c r="K3" s="8" t="s">
        <v>0</v>
      </c>
      <c r="L3" s="8" t="s">
        <v>0</v>
      </c>
      <c r="M3" s="9" t="s">
        <v>1</v>
      </c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1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4"/>
      <c r="AS3" s="79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</row>
    <row r="4" spans="1:57" ht="18" customHeight="1">
      <c r="A4" s="10" t="s">
        <v>2</v>
      </c>
      <c r="B4" s="11" t="s">
        <v>3</v>
      </c>
      <c r="C4" s="12" t="s">
        <v>4</v>
      </c>
      <c r="D4" s="13" t="s">
        <v>5</v>
      </c>
      <c r="E4" s="75" t="s">
        <v>6</v>
      </c>
      <c r="F4" s="73" t="s">
        <v>31</v>
      </c>
      <c r="G4" s="73" t="s">
        <v>7</v>
      </c>
      <c r="H4" s="73" t="s">
        <v>8</v>
      </c>
      <c r="I4" s="74" t="s">
        <v>9</v>
      </c>
      <c r="J4" s="74" t="s">
        <v>10</v>
      </c>
      <c r="K4" s="14" t="s">
        <v>11</v>
      </c>
      <c r="L4" s="14" t="s">
        <v>12</v>
      </c>
      <c r="M4" s="15" t="s">
        <v>13</v>
      </c>
      <c r="N4" s="52" t="s">
        <v>25</v>
      </c>
      <c r="O4" s="52" t="s">
        <v>26</v>
      </c>
      <c r="P4" s="52" t="s">
        <v>26</v>
      </c>
      <c r="Q4" s="52" t="s">
        <v>29</v>
      </c>
      <c r="R4" s="52" t="s">
        <v>34</v>
      </c>
      <c r="S4" s="52" t="s">
        <v>29</v>
      </c>
      <c r="T4" s="52" t="s">
        <v>34</v>
      </c>
      <c r="U4" s="52" t="s">
        <v>23</v>
      </c>
      <c r="V4" s="52" t="s">
        <v>26</v>
      </c>
      <c r="W4" s="52" t="s">
        <v>24</v>
      </c>
      <c r="X4" s="52" t="s">
        <v>26</v>
      </c>
      <c r="Y4" s="52" t="s">
        <v>24</v>
      </c>
      <c r="Z4" s="52" t="s">
        <v>23</v>
      </c>
      <c r="AA4" s="52" t="s">
        <v>26</v>
      </c>
      <c r="AB4" s="52" t="s">
        <v>26</v>
      </c>
      <c r="AC4" s="52" t="s">
        <v>27</v>
      </c>
      <c r="AD4" s="56" t="s">
        <v>27</v>
      </c>
      <c r="AE4" s="57" t="s">
        <v>26</v>
      </c>
      <c r="AF4" s="42" t="s">
        <v>25</v>
      </c>
      <c r="AG4" s="42" t="s">
        <v>26</v>
      </c>
      <c r="AH4" s="42" t="s">
        <v>26</v>
      </c>
      <c r="AI4" s="42" t="s">
        <v>29</v>
      </c>
      <c r="AJ4" s="42" t="s">
        <v>34</v>
      </c>
      <c r="AK4" s="42" t="s">
        <v>29</v>
      </c>
      <c r="AL4" s="42" t="s">
        <v>34</v>
      </c>
      <c r="AM4" s="42" t="s">
        <v>23</v>
      </c>
      <c r="AN4" s="42" t="s">
        <v>26</v>
      </c>
      <c r="AO4" s="42" t="s">
        <v>24</v>
      </c>
      <c r="AP4" s="42" t="s">
        <v>26</v>
      </c>
      <c r="AQ4" s="42" t="s">
        <v>24</v>
      </c>
      <c r="AR4" s="67" t="s">
        <v>23</v>
      </c>
      <c r="AS4" s="42" t="s">
        <v>26</v>
      </c>
      <c r="AT4" s="42" t="s">
        <v>26</v>
      </c>
      <c r="AU4" s="42" t="s">
        <v>27</v>
      </c>
      <c r="AV4" s="42" t="s">
        <v>27</v>
      </c>
      <c r="AW4" s="42" t="s">
        <v>26</v>
      </c>
    </row>
    <row r="5" spans="1:57" ht="17.399999999999999">
      <c r="A5" s="62">
        <v>1</v>
      </c>
      <c r="B5" s="78" t="s">
        <v>15</v>
      </c>
      <c r="C5" s="38">
        <f>L5-K5</f>
        <v>19</v>
      </c>
      <c r="D5" s="17">
        <f>SUM(AF5:AW5)</f>
        <v>139900</v>
      </c>
      <c r="E5" s="43">
        <f>D5/M5</f>
        <v>8229.4117647058829</v>
      </c>
      <c r="F5" s="18">
        <f>LARGE(N5:AE5,1)</f>
        <v>25</v>
      </c>
      <c r="G5" s="18">
        <f>LARGE(N5:AE5,2)</f>
        <v>6</v>
      </c>
      <c r="H5" s="18">
        <f>LARGE(N5:AE5,3)</f>
        <v>5</v>
      </c>
      <c r="I5" s="48">
        <f>LARGE(N5:AE5,4)</f>
        <v>5</v>
      </c>
      <c r="J5" s="48">
        <f>LARGE(N5:AE5,5)</f>
        <v>3</v>
      </c>
      <c r="K5" s="18">
        <f>SUM(F5:J5)</f>
        <v>44</v>
      </c>
      <c r="L5" s="19">
        <f>SUM(N5:AE5)</f>
        <v>63</v>
      </c>
      <c r="M5" s="35">
        <f>COUNTIF(N5:AE5,"&lt;25")</f>
        <v>17</v>
      </c>
      <c r="N5" s="63">
        <v>5</v>
      </c>
      <c r="O5" s="63">
        <v>1</v>
      </c>
      <c r="P5" s="63">
        <v>3</v>
      </c>
      <c r="Q5" s="63">
        <v>6</v>
      </c>
      <c r="R5" s="63">
        <v>2</v>
      </c>
      <c r="S5" s="63">
        <v>1</v>
      </c>
      <c r="T5" s="63">
        <v>3</v>
      </c>
      <c r="U5" s="63">
        <v>1</v>
      </c>
      <c r="V5" s="63">
        <v>1</v>
      </c>
      <c r="W5" s="63">
        <v>2</v>
      </c>
      <c r="X5" s="63">
        <v>2</v>
      </c>
      <c r="Y5" s="63">
        <v>25</v>
      </c>
      <c r="Z5" s="63">
        <v>1</v>
      </c>
      <c r="AA5" s="63">
        <v>1</v>
      </c>
      <c r="AB5" s="63">
        <v>1</v>
      </c>
      <c r="AC5" s="63">
        <v>1</v>
      </c>
      <c r="AD5" s="63">
        <v>2</v>
      </c>
      <c r="AE5" s="64">
        <v>5</v>
      </c>
      <c r="AF5" s="53">
        <v>0</v>
      </c>
      <c r="AG5" s="53">
        <v>17150</v>
      </c>
      <c r="AH5" s="53">
        <v>5360</v>
      </c>
      <c r="AI5" s="53">
        <v>0</v>
      </c>
      <c r="AJ5" s="53">
        <v>5170</v>
      </c>
      <c r="AK5" s="53">
        <v>7230</v>
      </c>
      <c r="AL5" s="53">
        <v>7140</v>
      </c>
      <c r="AM5" s="53">
        <v>14400</v>
      </c>
      <c r="AN5" s="53">
        <v>35870</v>
      </c>
      <c r="AO5" s="53">
        <v>8260</v>
      </c>
      <c r="AP5" s="53">
        <v>2970</v>
      </c>
      <c r="AQ5" s="53">
        <v>0</v>
      </c>
      <c r="AR5" s="66">
        <v>9320</v>
      </c>
      <c r="AS5" s="53">
        <v>2640</v>
      </c>
      <c r="AT5" s="53">
        <v>6790</v>
      </c>
      <c r="AU5" s="53">
        <v>16640</v>
      </c>
      <c r="AV5" s="53">
        <v>960</v>
      </c>
      <c r="AW5" s="54">
        <v>0</v>
      </c>
      <c r="AX5" s="18"/>
      <c r="AY5" s="22"/>
    </row>
    <row r="6" spans="1:57" ht="17.399999999999999">
      <c r="A6" s="16">
        <v>2</v>
      </c>
      <c r="B6" s="37" t="s">
        <v>22</v>
      </c>
      <c r="C6" s="39">
        <f>L6-K6</f>
        <v>23</v>
      </c>
      <c r="D6" s="17">
        <f>SUM(AF6:AW6)</f>
        <v>181770</v>
      </c>
      <c r="E6" s="45">
        <f>D6/M6</f>
        <v>11360.625</v>
      </c>
      <c r="F6" s="18">
        <f>LARGE(N6:AE6,1)</f>
        <v>25</v>
      </c>
      <c r="G6" s="18">
        <f>LARGE(N6:AE6,2)</f>
        <v>25</v>
      </c>
      <c r="H6" s="18">
        <f>LARGE(N6:AE6,3)</f>
        <v>6</v>
      </c>
      <c r="I6" s="48">
        <f>LARGE(N6:AE6,4)</f>
        <v>5</v>
      </c>
      <c r="J6" s="48">
        <f>LARGE(N6:AE6,5)</f>
        <v>4</v>
      </c>
      <c r="K6" s="18">
        <f>SUM(F6:J6)</f>
        <v>65</v>
      </c>
      <c r="L6" s="19">
        <f>SUM(N6:AE6)</f>
        <v>88</v>
      </c>
      <c r="M6" s="36">
        <f>COUNTIF(N6:AE6,"&lt;25")</f>
        <v>16</v>
      </c>
      <c r="N6" s="63">
        <v>5</v>
      </c>
      <c r="O6" s="63">
        <v>25</v>
      </c>
      <c r="P6" s="63">
        <v>1</v>
      </c>
      <c r="Q6" s="63">
        <v>6</v>
      </c>
      <c r="R6" s="63">
        <v>1</v>
      </c>
      <c r="S6" s="63">
        <v>3</v>
      </c>
      <c r="T6" s="63">
        <v>25</v>
      </c>
      <c r="U6" s="63">
        <v>2</v>
      </c>
      <c r="V6" s="63">
        <v>4</v>
      </c>
      <c r="W6" s="63">
        <v>1</v>
      </c>
      <c r="X6" s="63">
        <v>1</v>
      </c>
      <c r="Y6" s="63">
        <v>1</v>
      </c>
      <c r="Z6" s="63">
        <v>2</v>
      </c>
      <c r="AA6" s="63">
        <v>2</v>
      </c>
      <c r="AB6" s="63">
        <v>2</v>
      </c>
      <c r="AC6" s="63">
        <v>1</v>
      </c>
      <c r="AD6" s="63">
        <v>3</v>
      </c>
      <c r="AE6" s="65">
        <v>3</v>
      </c>
      <c r="AF6" s="53">
        <v>0</v>
      </c>
      <c r="AG6" s="53">
        <v>0</v>
      </c>
      <c r="AH6" s="53">
        <v>21240</v>
      </c>
      <c r="AI6" s="53">
        <v>0</v>
      </c>
      <c r="AJ6" s="53">
        <v>15000</v>
      </c>
      <c r="AK6" s="53">
        <v>2200</v>
      </c>
      <c r="AL6" s="53">
        <v>0</v>
      </c>
      <c r="AM6" s="53">
        <v>2390</v>
      </c>
      <c r="AN6" s="53">
        <v>5210</v>
      </c>
      <c r="AO6" s="53">
        <v>28900</v>
      </c>
      <c r="AP6" s="53">
        <v>10680</v>
      </c>
      <c r="AQ6" s="53">
        <v>51700</v>
      </c>
      <c r="AR6" s="53">
        <v>8300</v>
      </c>
      <c r="AS6" s="53">
        <v>3910</v>
      </c>
      <c r="AT6" s="53">
        <v>4560</v>
      </c>
      <c r="AU6" s="53">
        <v>24890</v>
      </c>
      <c r="AV6" s="53">
        <v>920</v>
      </c>
      <c r="AW6" s="55">
        <v>1870</v>
      </c>
      <c r="AX6" s="18"/>
      <c r="AY6" s="22"/>
    </row>
    <row r="7" spans="1:57" ht="17.399999999999999">
      <c r="A7" s="16">
        <v>3</v>
      </c>
      <c r="B7" s="37" t="s">
        <v>36</v>
      </c>
      <c r="C7" s="39">
        <f>L7-K7</f>
        <v>25</v>
      </c>
      <c r="D7" s="17">
        <f>SUM(AF7:AW7)</f>
        <v>92200</v>
      </c>
      <c r="E7" s="45">
        <f>D7/M7</f>
        <v>5423.5294117647063</v>
      </c>
      <c r="F7" s="18">
        <f>LARGE(N7:AE7,1)</f>
        <v>25</v>
      </c>
      <c r="G7" s="18">
        <f>LARGE(N7:AE7,2)</f>
        <v>5</v>
      </c>
      <c r="H7" s="18">
        <f>LARGE(N7:AE7,3)</f>
        <v>4</v>
      </c>
      <c r="I7" s="48">
        <f>LARGE(N7:AE7,4)</f>
        <v>4</v>
      </c>
      <c r="J7" s="48">
        <f>LARGE(N7:AE7,5)</f>
        <v>3</v>
      </c>
      <c r="K7" s="18">
        <f>SUM(F7:J7)</f>
        <v>41</v>
      </c>
      <c r="L7" s="19">
        <f>SUM(N7:AE7)</f>
        <v>66</v>
      </c>
      <c r="M7" s="36">
        <f>COUNTIF(N7:AE7,"&lt;25")</f>
        <v>17</v>
      </c>
      <c r="N7" s="63">
        <v>1</v>
      </c>
      <c r="O7" s="63">
        <v>2</v>
      </c>
      <c r="P7" s="63">
        <v>2</v>
      </c>
      <c r="Q7" s="63">
        <v>3</v>
      </c>
      <c r="R7" s="63">
        <v>3</v>
      </c>
      <c r="S7" s="63">
        <v>2</v>
      </c>
      <c r="T7" s="63">
        <v>3</v>
      </c>
      <c r="U7" s="63">
        <v>25</v>
      </c>
      <c r="V7" s="63">
        <v>2</v>
      </c>
      <c r="W7" s="63">
        <v>3</v>
      </c>
      <c r="X7" s="63">
        <v>1</v>
      </c>
      <c r="Y7" s="63">
        <v>1</v>
      </c>
      <c r="Z7" s="63">
        <v>3</v>
      </c>
      <c r="AA7" s="63">
        <v>1</v>
      </c>
      <c r="AB7" s="63">
        <v>4</v>
      </c>
      <c r="AC7" s="63">
        <v>4</v>
      </c>
      <c r="AD7" s="63">
        <v>1</v>
      </c>
      <c r="AE7" s="65">
        <v>5</v>
      </c>
      <c r="AF7" s="53">
        <v>5950</v>
      </c>
      <c r="AG7" s="53">
        <v>9010</v>
      </c>
      <c r="AH7" s="53">
        <v>8610</v>
      </c>
      <c r="AI7" s="53">
        <v>80</v>
      </c>
      <c r="AJ7" s="53">
        <v>4070</v>
      </c>
      <c r="AK7" s="53">
        <v>2420</v>
      </c>
      <c r="AL7" s="53">
        <v>3280</v>
      </c>
      <c r="AM7" s="53">
        <v>0</v>
      </c>
      <c r="AN7" s="53">
        <v>5470</v>
      </c>
      <c r="AO7" s="53">
        <v>7020</v>
      </c>
      <c r="AP7" s="53">
        <v>10480</v>
      </c>
      <c r="AQ7" s="53">
        <v>17250</v>
      </c>
      <c r="AR7" s="53">
        <v>3280</v>
      </c>
      <c r="AS7" s="53">
        <v>5420</v>
      </c>
      <c r="AT7" s="53">
        <v>2770</v>
      </c>
      <c r="AU7" s="53">
        <v>3190</v>
      </c>
      <c r="AV7" s="53">
        <v>3900</v>
      </c>
      <c r="AW7" s="55">
        <v>0</v>
      </c>
      <c r="AX7" s="18"/>
      <c r="AY7" s="22"/>
    </row>
    <row r="8" spans="1:57" ht="17.399999999999999">
      <c r="A8" s="16">
        <v>4</v>
      </c>
      <c r="B8" s="37" t="s">
        <v>33</v>
      </c>
      <c r="C8" s="39">
        <f>L8-K8</f>
        <v>25</v>
      </c>
      <c r="D8" s="17">
        <f>SUM(AF8:AW8)</f>
        <v>54280</v>
      </c>
      <c r="E8" s="45">
        <f>D8/M8</f>
        <v>3618.6666666666665</v>
      </c>
      <c r="F8" s="18">
        <f>LARGE(N8:AE8,1)</f>
        <v>25</v>
      </c>
      <c r="G8" s="18">
        <f>LARGE(N8:AE8,2)</f>
        <v>25</v>
      </c>
      <c r="H8" s="18">
        <f>LARGE(N8:AE8,3)</f>
        <v>25</v>
      </c>
      <c r="I8" s="48">
        <f>LARGE(N8:AE8,4)</f>
        <v>5</v>
      </c>
      <c r="J8" s="48">
        <f>LARGE(N8:AE8,5)</f>
        <v>4</v>
      </c>
      <c r="K8" s="18">
        <f>SUM(F8:J8)</f>
        <v>84</v>
      </c>
      <c r="L8" s="19">
        <f>SUM(N8:AE8)</f>
        <v>109</v>
      </c>
      <c r="M8" s="36">
        <f>COUNTIF(N8:AE8,"&lt;25")</f>
        <v>15</v>
      </c>
      <c r="N8" s="63">
        <v>5</v>
      </c>
      <c r="O8" s="63">
        <v>4</v>
      </c>
      <c r="P8" s="63">
        <v>1</v>
      </c>
      <c r="Q8" s="63">
        <v>25</v>
      </c>
      <c r="R8" s="63">
        <v>2</v>
      </c>
      <c r="S8" s="63">
        <v>1</v>
      </c>
      <c r="T8" s="63">
        <v>1</v>
      </c>
      <c r="U8" s="63">
        <v>2</v>
      </c>
      <c r="V8" s="63">
        <v>4</v>
      </c>
      <c r="W8" s="63">
        <v>1</v>
      </c>
      <c r="X8" s="63">
        <v>2</v>
      </c>
      <c r="Y8" s="63">
        <v>2</v>
      </c>
      <c r="Z8" s="63">
        <v>25</v>
      </c>
      <c r="AA8" s="63">
        <v>25</v>
      </c>
      <c r="AB8" s="63">
        <v>3</v>
      </c>
      <c r="AC8" s="63">
        <v>3</v>
      </c>
      <c r="AD8" s="63">
        <v>1</v>
      </c>
      <c r="AE8" s="65">
        <v>2</v>
      </c>
      <c r="AF8" s="53">
        <v>0</v>
      </c>
      <c r="AG8" s="53">
        <v>1650</v>
      </c>
      <c r="AH8" s="53">
        <v>5280</v>
      </c>
      <c r="AI8" s="53">
        <v>0</v>
      </c>
      <c r="AJ8" s="53">
        <v>4590</v>
      </c>
      <c r="AK8" s="53">
        <v>110</v>
      </c>
      <c r="AL8" s="53">
        <v>4560</v>
      </c>
      <c r="AM8" s="53">
        <v>1230</v>
      </c>
      <c r="AN8" s="53">
        <v>4620</v>
      </c>
      <c r="AO8" s="53">
        <v>3930</v>
      </c>
      <c r="AP8" s="53">
        <v>6170</v>
      </c>
      <c r="AQ8" s="53">
        <v>8820</v>
      </c>
      <c r="AR8" s="53">
        <v>0</v>
      </c>
      <c r="AS8" s="53">
        <v>0</v>
      </c>
      <c r="AT8" s="53">
        <v>2430</v>
      </c>
      <c r="AU8" s="53">
        <v>4220</v>
      </c>
      <c r="AV8" s="53">
        <v>4700</v>
      </c>
      <c r="AW8" s="55">
        <v>1970</v>
      </c>
      <c r="AX8" s="18"/>
      <c r="AY8" s="22"/>
    </row>
    <row r="9" spans="1:57" ht="17.399999999999999">
      <c r="A9" s="16">
        <v>5</v>
      </c>
      <c r="B9" s="37" t="s">
        <v>17</v>
      </c>
      <c r="C9" s="39">
        <f>L9-K9</f>
        <v>26</v>
      </c>
      <c r="D9" s="17">
        <f>SUM(AF9:AW9)</f>
        <v>86900</v>
      </c>
      <c r="E9" s="45">
        <f>D9/M9</f>
        <v>5793.333333333333</v>
      </c>
      <c r="F9" s="18">
        <f>LARGE(N9:AE9,1)</f>
        <v>25</v>
      </c>
      <c r="G9" s="18">
        <f>LARGE(N9:AE9,2)</f>
        <v>25</v>
      </c>
      <c r="H9" s="18">
        <f>LARGE(N9:AE9,3)</f>
        <v>25</v>
      </c>
      <c r="I9" s="48">
        <f>LARGE(N9:AE9,4)</f>
        <v>6</v>
      </c>
      <c r="J9" s="48">
        <f>LARGE(N9:AE9,5)</f>
        <v>6</v>
      </c>
      <c r="K9" s="18">
        <f>SUM(F9:J9)</f>
        <v>87</v>
      </c>
      <c r="L9" s="19">
        <f>SUM(N9:AE9)</f>
        <v>113</v>
      </c>
      <c r="M9" s="36">
        <f>COUNTIF(N9:AE9,"&lt;25")</f>
        <v>15</v>
      </c>
      <c r="N9" s="63">
        <v>25</v>
      </c>
      <c r="O9" s="63">
        <v>2</v>
      </c>
      <c r="P9" s="63">
        <v>4</v>
      </c>
      <c r="Q9" s="63">
        <v>6</v>
      </c>
      <c r="R9" s="63">
        <v>1</v>
      </c>
      <c r="S9" s="63">
        <v>6</v>
      </c>
      <c r="T9" s="63">
        <v>1</v>
      </c>
      <c r="U9" s="63">
        <v>1</v>
      </c>
      <c r="V9" s="63">
        <v>3</v>
      </c>
      <c r="W9" s="63">
        <v>25</v>
      </c>
      <c r="X9" s="63">
        <v>3</v>
      </c>
      <c r="Y9" s="63">
        <v>25</v>
      </c>
      <c r="Z9" s="63">
        <v>3</v>
      </c>
      <c r="AA9" s="63">
        <v>2</v>
      </c>
      <c r="AB9" s="63">
        <v>1</v>
      </c>
      <c r="AC9" s="63">
        <v>2</v>
      </c>
      <c r="AD9" s="63">
        <v>2</v>
      </c>
      <c r="AE9" s="65">
        <v>1</v>
      </c>
      <c r="AF9" s="53">
        <v>0</v>
      </c>
      <c r="AG9" s="53">
        <v>10620</v>
      </c>
      <c r="AH9" s="53">
        <v>3650</v>
      </c>
      <c r="AI9" s="53">
        <v>0</v>
      </c>
      <c r="AJ9" s="53">
        <v>8020</v>
      </c>
      <c r="AK9" s="53">
        <v>0</v>
      </c>
      <c r="AL9" s="53">
        <v>17490</v>
      </c>
      <c r="AM9" s="53">
        <v>7280</v>
      </c>
      <c r="AN9" s="53">
        <v>4780</v>
      </c>
      <c r="AO9" s="53">
        <v>0</v>
      </c>
      <c r="AP9" s="53">
        <v>4370</v>
      </c>
      <c r="AQ9" s="53">
        <v>0</v>
      </c>
      <c r="AR9" s="53">
        <v>5200</v>
      </c>
      <c r="AS9" s="53">
        <v>2500</v>
      </c>
      <c r="AT9" s="53">
        <v>6450</v>
      </c>
      <c r="AU9" s="53">
        <v>8810</v>
      </c>
      <c r="AV9" s="53">
        <v>4330</v>
      </c>
      <c r="AW9" s="55">
        <v>3400</v>
      </c>
      <c r="AX9" s="18"/>
      <c r="AY9" s="22"/>
    </row>
    <row r="10" spans="1:57" ht="17.399999999999999">
      <c r="A10" s="16">
        <v>6</v>
      </c>
      <c r="B10" s="51" t="s">
        <v>14</v>
      </c>
      <c r="C10" s="39">
        <f>L10-K10</f>
        <v>40</v>
      </c>
      <c r="D10" s="17">
        <f>SUM(AF10:AW10)</f>
        <v>51720</v>
      </c>
      <c r="E10" s="45">
        <f>D10/M10</f>
        <v>3978.4615384615386</v>
      </c>
      <c r="F10" s="18">
        <f>LARGE(N10:AE10,1)</f>
        <v>25</v>
      </c>
      <c r="G10" s="18">
        <f>LARGE(N10:AE10,2)</f>
        <v>25</v>
      </c>
      <c r="H10" s="18">
        <f>LARGE(N10:AE10,3)</f>
        <v>25</v>
      </c>
      <c r="I10" s="48">
        <f>LARGE(N10:AE10,4)</f>
        <v>25</v>
      </c>
      <c r="J10" s="48">
        <f>LARGE(N10:AE10,5)</f>
        <v>25</v>
      </c>
      <c r="K10" s="18">
        <f>SUM(F10:J10)</f>
        <v>125</v>
      </c>
      <c r="L10" s="19">
        <f>SUM(N10:AE10)</f>
        <v>165</v>
      </c>
      <c r="M10" s="36">
        <f>COUNTIF(N10:AE10,"&lt;25")</f>
        <v>13</v>
      </c>
      <c r="N10" s="63">
        <v>5</v>
      </c>
      <c r="O10" s="63">
        <v>1</v>
      </c>
      <c r="P10" s="63">
        <v>2</v>
      </c>
      <c r="Q10" s="63">
        <v>6</v>
      </c>
      <c r="R10" s="63">
        <v>25</v>
      </c>
      <c r="S10" s="63">
        <v>6</v>
      </c>
      <c r="T10" s="63">
        <v>2</v>
      </c>
      <c r="U10" s="63">
        <v>25</v>
      </c>
      <c r="V10" s="63">
        <v>1</v>
      </c>
      <c r="W10" s="63">
        <v>2</v>
      </c>
      <c r="X10" s="63">
        <v>25</v>
      </c>
      <c r="Y10" s="63">
        <v>25</v>
      </c>
      <c r="Z10" s="63">
        <v>2</v>
      </c>
      <c r="AA10" s="63">
        <v>25</v>
      </c>
      <c r="AB10" s="63">
        <v>2</v>
      </c>
      <c r="AC10" s="63">
        <v>3</v>
      </c>
      <c r="AD10" s="63">
        <v>3</v>
      </c>
      <c r="AE10" s="65">
        <v>5</v>
      </c>
      <c r="AF10" s="53">
        <v>0</v>
      </c>
      <c r="AG10" s="53">
        <v>12500</v>
      </c>
      <c r="AH10" s="53">
        <v>2230</v>
      </c>
      <c r="AI10" s="53">
        <v>0</v>
      </c>
      <c r="AJ10" s="53">
        <v>0</v>
      </c>
      <c r="AK10" s="53">
        <v>0</v>
      </c>
      <c r="AL10" s="53">
        <v>8470</v>
      </c>
      <c r="AM10" s="53">
        <v>0</v>
      </c>
      <c r="AN10" s="53">
        <v>5990</v>
      </c>
      <c r="AO10" s="53">
        <v>3330</v>
      </c>
      <c r="AP10" s="53">
        <v>0</v>
      </c>
      <c r="AQ10" s="53">
        <v>0</v>
      </c>
      <c r="AR10" s="53">
        <v>8780</v>
      </c>
      <c r="AS10" s="53">
        <v>0</v>
      </c>
      <c r="AT10" s="53">
        <v>5570</v>
      </c>
      <c r="AU10" s="53">
        <v>1600</v>
      </c>
      <c r="AV10" s="53">
        <v>3250</v>
      </c>
      <c r="AW10" s="55">
        <v>0</v>
      </c>
      <c r="AX10" s="18"/>
      <c r="AY10" s="22"/>
    </row>
    <row r="11" spans="1:57" ht="17.399999999999999">
      <c r="A11" s="16">
        <v>7</v>
      </c>
      <c r="B11" s="37" t="s">
        <v>35</v>
      </c>
      <c r="C11" s="39">
        <f>L11-K11</f>
        <v>41</v>
      </c>
      <c r="D11" s="17">
        <f>SUM(AF11:AW11)</f>
        <v>26685</v>
      </c>
      <c r="E11" s="45">
        <f>D11/M11</f>
        <v>1569.7058823529412</v>
      </c>
      <c r="F11" s="18">
        <f>LARGE(N11:AE11,1)</f>
        <v>25</v>
      </c>
      <c r="G11" s="18">
        <f>LARGE(N11:AE11,2)</f>
        <v>5</v>
      </c>
      <c r="H11" s="18">
        <f>LARGE(N11:AE11,3)</f>
        <v>5</v>
      </c>
      <c r="I11" s="48">
        <f>LARGE(N11:AE11,4)</f>
        <v>5</v>
      </c>
      <c r="J11" s="48">
        <f>LARGE(N11:AE11,5)</f>
        <v>5</v>
      </c>
      <c r="K11" s="18">
        <f>SUM(F11:J11)</f>
        <v>45</v>
      </c>
      <c r="L11" s="19">
        <f>SUM(N11:AE11)</f>
        <v>86</v>
      </c>
      <c r="M11" s="36">
        <f>COUNTIF(N11:AE11,"&lt;25")</f>
        <v>17</v>
      </c>
      <c r="N11" s="63">
        <v>2</v>
      </c>
      <c r="O11" s="63">
        <v>4</v>
      </c>
      <c r="P11" s="63">
        <v>4</v>
      </c>
      <c r="Q11" s="63">
        <v>2</v>
      </c>
      <c r="R11" s="63">
        <v>5</v>
      </c>
      <c r="S11" s="63">
        <v>4</v>
      </c>
      <c r="T11" s="63">
        <v>5</v>
      </c>
      <c r="U11" s="63">
        <v>3</v>
      </c>
      <c r="V11" s="63">
        <v>3</v>
      </c>
      <c r="W11" s="63">
        <v>3</v>
      </c>
      <c r="X11" s="63">
        <v>4</v>
      </c>
      <c r="Y11" s="63">
        <v>2</v>
      </c>
      <c r="Z11" s="63">
        <v>25</v>
      </c>
      <c r="AA11" s="63">
        <v>3</v>
      </c>
      <c r="AB11" s="63">
        <v>3</v>
      </c>
      <c r="AC11" s="63">
        <v>4</v>
      </c>
      <c r="AD11" s="63">
        <v>5</v>
      </c>
      <c r="AE11" s="65">
        <v>5</v>
      </c>
      <c r="AF11" s="53">
        <v>5410</v>
      </c>
      <c r="AG11" s="53">
        <v>860</v>
      </c>
      <c r="AH11" s="53">
        <v>430</v>
      </c>
      <c r="AI11" s="53">
        <v>2140</v>
      </c>
      <c r="AJ11" s="53">
        <v>0</v>
      </c>
      <c r="AK11" s="53">
        <v>50</v>
      </c>
      <c r="AL11" s="53">
        <v>2380</v>
      </c>
      <c r="AM11" s="53">
        <v>1180</v>
      </c>
      <c r="AN11" s="53">
        <v>5350</v>
      </c>
      <c r="AO11" s="53">
        <v>220</v>
      </c>
      <c r="AP11" s="53">
        <v>320</v>
      </c>
      <c r="AQ11" s="53">
        <v>5</v>
      </c>
      <c r="AR11" s="53">
        <v>0</v>
      </c>
      <c r="AS11" s="53">
        <v>2880</v>
      </c>
      <c r="AT11" s="53">
        <v>5030</v>
      </c>
      <c r="AU11" s="53">
        <v>430</v>
      </c>
      <c r="AV11" s="53">
        <v>0</v>
      </c>
      <c r="AW11" s="55">
        <v>0</v>
      </c>
      <c r="AX11" s="18"/>
      <c r="AY11" s="22"/>
    </row>
    <row r="12" spans="1:57" ht="17.399999999999999">
      <c r="A12" s="89">
        <v>8</v>
      </c>
      <c r="B12" s="37" t="s">
        <v>16</v>
      </c>
      <c r="C12" s="39">
        <f>L12-K12</f>
        <v>47</v>
      </c>
      <c r="D12" s="17">
        <f>SUM(AF12:AW12)</f>
        <v>31700</v>
      </c>
      <c r="E12" s="45">
        <f>D12/M12</f>
        <v>2264.2857142857142</v>
      </c>
      <c r="F12" s="18">
        <f>LARGE(N12:AE12,1)</f>
        <v>25</v>
      </c>
      <c r="G12" s="18">
        <f>LARGE(N12:AE12,2)</f>
        <v>25</v>
      </c>
      <c r="H12" s="18">
        <f>LARGE(N12:AE12,3)</f>
        <v>25</v>
      </c>
      <c r="I12" s="48">
        <f>LARGE(N12:AE12,4)</f>
        <v>25</v>
      </c>
      <c r="J12" s="48">
        <f>LARGE(N12:AE12,5)</f>
        <v>6</v>
      </c>
      <c r="K12" s="18">
        <f>SUM(F12:J12)</f>
        <v>106</v>
      </c>
      <c r="L12" s="19">
        <f>SUM(N12:AE12)</f>
        <v>153</v>
      </c>
      <c r="M12" s="36">
        <f>COUNTIF(N12:AE12,"&lt;25")</f>
        <v>14</v>
      </c>
      <c r="N12" s="63">
        <v>5</v>
      </c>
      <c r="O12" s="63">
        <v>6</v>
      </c>
      <c r="P12" s="63">
        <v>6</v>
      </c>
      <c r="Q12" s="63">
        <v>1</v>
      </c>
      <c r="R12" s="63">
        <v>25</v>
      </c>
      <c r="S12" s="63">
        <v>6</v>
      </c>
      <c r="T12" s="63">
        <v>4</v>
      </c>
      <c r="U12" s="63">
        <v>25</v>
      </c>
      <c r="V12" s="63">
        <v>2</v>
      </c>
      <c r="W12" s="63">
        <v>25</v>
      </c>
      <c r="X12" s="63">
        <v>4</v>
      </c>
      <c r="Y12" s="63">
        <v>25</v>
      </c>
      <c r="Z12" s="63">
        <v>1</v>
      </c>
      <c r="AA12" s="63">
        <v>3</v>
      </c>
      <c r="AB12" s="63">
        <v>4</v>
      </c>
      <c r="AC12" s="63">
        <v>2</v>
      </c>
      <c r="AD12" s="63">
        <v>4</v>
      </c>
      <c r="AE12" s="65">
        <v>5</v>
      </c>
      <c r="AF12" s="53">
        <v>0</v>
      </c>
      <c r="AG12" s="53">
        <v>0</v>
      </c>
      <c r="AH12" s="53">
        <v>0</v>
      </c>
      <c r="AI12" s="53">
        <v>2800</v>
      </c>
      <c r="AJ12" s="53">
        <v>0</v>
      </c>
      <c r="AK12" s="53">
        <v>0</v>
      </c>
      <c r="AL12" s="53">
        <v>2910</v>
      </c>
      <c r="AM12" s="53">
        <v>0</v>
      </c>
      <c r="AN12" s="53">
        <v>10940</v>
      </c>
      <c r="AO12" s="53">
        <v>0</v>
      </c>
      <c r="AP12" s="53">
        <v>510</v>
      </c>
      <c r="AQ12" s="53">
        <v>0</v>
      </c>
      <c r="AR12" s="53">
        <v>10360</v>
      </c>
      <c r="AS12" s="53">
        <v>350</v>
      </c>
      <c r="AT12" s="53">
        <v>1160</v>
      </c>
      <c r="AU12" s="53">
        <v>1620</v>
      </c>
      <c r="AV12" s="53">
        <v>1050</v>
      </c>
      <c r="AW12" s="55">
        <v>0</v>
      </c>
      <c r="AX12" s="18"/>
      <c r="AY12" s="22"/>
    </row>
    <row r="13" spans="1:57" ht="17.399999999999999">
      <c r="A13" s="16">
        <v>9</v>
      </c>
      <c r="B13" s="37" t="s">
        <v>28</v>
      </c>
      <c r="C13" s="39">
        <f>L13-K13</f>
        <v>133</v>
      </c>
      <c r="D13" s="17">
        <f>SUM(AF13:AW13)</f>
        <v>18940</v>
      </c>
      <c r="E13" s="45">
        <f>D13/M13</f>
        <v>2104.4444444444443</v>
      </c>
      <c r="F13" s="18">
        <f>LARGE(N13:AE13,1)</f>
        <v>25</v>
      </c>
      <c r="G13" s="18">
        <f>LARGE(N13:AE13,2)</f>
        <v>25</v>
      </c>
      <c r="H13" s="18">
        <f>LARGE(N13:AE13,3)</f>
        <v>25</v>
      </c>
      <c r="I13" s="48">
        <f>LARGE(N13:AE13,4)</f>
        <v>25</v>
      </c>
      <c r="J13" s="48">
        <f>LARGE(N13:AE13,5)</f>
        <v>25</v>
      </c>
      <c r="K13" s="18">
        <f>SUM(F13:J13)</f>
        <v>125</v>
      </c>
      <c r="L13" s="19">
        <f>SUM(N13:AE13)</f>
        <v>258</v>
      </c>
      <c r="M13" s="36">
        <f>COUNTIF(N13:AE13,"&lt;25")</f>
        <v>9</v>
      </c>
      <c r="N13" s="63">
        <v>3</v>
      </c>
      <c r="O13" s="63">
        <v>3</v>
      </c>
      <c r="P13" s="63">
        <v>3</v>
      </c>
      <c r="Q13" s="63">
        <v>6</v>
      </c>
      <c r="R13" s="63">
        <v>3</v>
      </c>
      <c r="S13" s="63">
        <v>25</v>
      </c>
      <c r="T13" s="63">
        <v>2</v>
      </c>
      <c r="U13" s="63">
        <v>4</v>
      </c>
      <c r="V13" s="63">
        <v>6</v>
      </c>
      <c r="W13" s="63">
        <v>25</v>
      </c>
      <c r="X13" s="63">
        <v>3</v>
      </c>
      <c r="Y13" s="63">
        <v>25</v>
      </c>
      <c r="Z13" s="63">
        <v>25</v>
      </c>
      <c r="AA13" s="63">
        <v>25</v>
      </c>
      <c r="AB13" s="63">
        <v>25</v>
      </c>
      <c r="AC13" s="63">
        <v>25</v>
      </c>
      <c r="AD13" s="63">
        <v>25</v>
      </c>
      <c r="AE13" s="65">
        <v>25</v>
      </c>
      <c r="AF13" s="53">
        <v>2070</v>
      </c>
      <c r="AG13" s="53">
        <v>6160</v>
      </c>
      <c r="AH13" s="53">
        <v>1620</v>
      </c>
      <c r="AI13" s="53">
        <v>0</v>
      </c>
      <c r="AJ13" s="53">
        <v>3340</v>
      </c>
      <c r="AK13" s="53">
        <v>0</v>
      </c>
      <c r="AL13" s="53">
        <v>4170</v>
      </c>
      <c r="AM13" s="53">
        <v>0</v>
      </c>
      <c r="AN13" s="53">
        <v>0</v>
      </c>
      <c r="AO13" s="53">
        <v>0</v>
      </c>
      <c r="AP13" s="53">
        <v>1580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5">
        <v>0</v>
      </c>
      <c r="AX13" s="18"/>
      <c r="AY13" s="22"/>
    </row>
    <row r="14" spans="1:57" ht="17.399999999999999" customHeight="1">
      <c r="A14" s="16">
        <v>10</v>
      </c>
      <c r="B14" s="37" t="s">
        <v>30</v>
      </c>
      <c r="C14" s="39">
        <f>L14-K14</f>
        <v>174</v>
      </c>
      <c r="D14" s="17">
        <f>SUM(AF14:AW14)</f>
        <v>10180</v>
      </c>
      <c r="E14" s="58">
        <f>D14/M14</f>
        <v>1454.2857142857142</v>
      </c>
      <c r="F14" s="76">
        <f>LARGE(N14:AE14,1)</f>
        <v>25</v>
      </c>
      <c r="G14" s="76">
        <f>LARGE(N14:AE14,2)</f>
        <v>25</v>
      </c>
      <c r="H14" s="76">
        <f>LARGE(N14:AE14,3)</f>
        <v>25</v>
      </c>
      <c r="I14" s="77">
        <f>LARGE(N14:AE14,4)</f>
        <v>25</v>
      </c>
      <c r="J14" s="77">
        <f>LARGE(N14:AE14,5)</f>
        <v>25</v>
      </c>
      <c r="K14" s="18">
        <f>SUM(F14:J14)</f>
        <v>125</v>
      </c>
      <c r="L14" s="19">
        <f>SUM(N14:AE14)</f>
        <v>299</v>
      </c>
      <c r="M14" s="36">
        <f>COUNTIF(N14:AE14,"&lt;25")</f>
        <v>7</v>
      </c>
      <c r="N14" s="63">
        <v>25</v>
      </c>
      <c r="O14" s="63">
        <v>3</v>
      </c>
      <c r="P14" s="63">
        <v>25</v>
      </c>
      <c r="Q14" s="63">
        <v>1</v>
      </c>
      <c r="R14" s="63">
        <v>5</v>
      </c>
      <c r="S14" s="63">
        <v>2</v>
      </c>
      <c r="T14" s="63">
        <v>4</v>
      </c>
      <c r="U14" s="63">
        <v>25</v>
      </c>
      <c r="V14" s="63">
        <v>5</v>
      </c>
      <c r="W14" s="63">
        <v>25</v>
      </c>
      <c r="X14" s="63">
        <v>25</v>
      </c>
      <c r="Y14" s="63">
        <v>25</v>
      </c>
      <c r="Z14" s="63">
        <v>25</v>
      </c>
      <c r="AA14" s="63">
        <v>4</v>
      </c>
      <c r="AB14" s="63">
        <v>25</v>
      </c>
      <c r="AC14" s="63">
        <v>25</v>
      </c>
      <c r="AD14" s="63">
        <v>25</v>
      </c>
      <c r="AE14" s="65">
        <v>25</v>
      </c>
      <c r="AF14" s="53">
        <v>0</v>
      </c>
      <c r="AG14" s="53">
        <v>1420</v>
      </c>
      <c r="AH14" s="53">
        <v>0</v>
      </c>
      <c r="AI14" s="53">
        <v>10</v>
      </c>
      <c r="AJ14" s="53">
        <v>0</v>
      </c>
      <c r="AK14" s="53">
        <v>60</v>
      </c>
      <c r="AL14" s="53">
        <v>2210</v>
      </c>
      <c r="AM14" s="53">
        <v>0</v>
      </c>
      <c r="AN14" s="53">
        <v>4960</v>
      </c>
      <c r="AO14" s="53">
        <v>0</v>
      </c>
      <c r="AP14" s="53">
        <v>0</v>
      </c>
      <c r="AQ14" s="53">
        <v>0</v>
      </c>
      <c r="AR14" s="53">
        <v>0</v>
      </c>
      <c r="AS14" s="53">
        <v>1520</v>
      </c>
      <c r="AT14" s="53">
        <v>0</v>
      </c>
      <c r="AU14" s="53">
        <v>0</v>
      </c>
      <c r="AV14" s="53">
        <v>0</v>
      </c>
      <c r="AW14" s="55">
        <v>0</v>
      </c>
      <c r="AX14" s="18"/>
      <c r="AY14" s="22"/>
    </row>
    <row r="15" spans="1:57" ht="17.399999999999999" hidden="1">
      <c r="A15" s="62">
        <v>11</v>
      </c>
      <c r="B15" s="37"/>
      <c r="C15" s="39">
        <f t="shared" ref="C15:C18" si="0">L15-K15</f>
        <v>0</v>
      </c>
      <c r="D15" s="17">
        <f t="shared" ref="D15:D34" si="1">SUM(AA15:AM15)</f>
        <v>0</v>
      </c>
      <c r="E15" s="45" t="e">
        <f t="shared" ref="E15:E37" si="2">D15/M15</f>
        <v>#DIV/0!</v>
      </c>
      <c r="F15" s="71">
        <f>LARGE(N15:Z15,2)</f>
        <v>25</v>
      </c>
      <c r="G15" s="18">
        <f>LARGE(N15:Z15,3)</f>
        <v>25</v>
      </c>
      <c r="H15" s="18">
        <f>LARGE(N15:Z15,4)</f>
        <v>25</v>
      </c>
      <c r="I15" s="48">
        <f t="shared" ref="I15:I37" si="3">LARGE(N15:AE15,4)</f>
        <v>25</v>
      </c>
      <c r="J15" s="48">
        <f t="shared" ref="J15:J37" si="4">LARGE(N15:AE15,5)</f>
        <v>0</v>
      </c>
      <c r="K15" s="18">
        <f t="shared" ref="K15:K37" si="5">SUM(F15:J15)</f>
        <v>100</v>
      </c>
      <c r="L15" s="19">
        <f t="shared" ref="L15:L34" si="6">SUM(N15:Z15)</f>
        <v>100</v>
      </c>
      <c r="M15" s="36">
        <v>0</v>
      </c>
      <c r="N15" s="63"/>
      <c r="O15" s="63">
        <v>0</v>
      </c>
      <c r="P15" s="63">
        <v>25</v>
      </c>
      <c r="Q15" s="63">
        <v>25</v>
      </c>
      <c r="R15" s="63">
        <v>25</v>
      </c>
      <c r="S15" s="63">
        <v>25</v>
      </c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5"/>
      <c r="AF15" s="53">
        <v>0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5"/>
      <c r="AX15" s="18"/>
      <c r="AY15" s="22"/>
    </row>
    <row r="16" spans="1:57" ht="17.399999999999999" hidden="1">
      <c r="A16" s="16">
        <v>12</v>
      </c>
      <c r="B16" s="37"/>
      <c r="C16" s="39" t="e">
        <f t="shared" si="0"/>
        <v>#NUM!</v>
      </c>
      <c r="D16" s="17">
        <f t="shared" si="1"/>
        <v>0</v>
      </c>
      <c r="E16" s="31" t="e">
        <f t="shared" si="2"/>
        <v>#DIV/0!</v>
      </c>
      <c r="F16" s="18">
        <f>LARGE(N16:Z16,1)</f>
        <v>25</v>
      </c>
      <c r="G16" s="18" t="e">
        <f>LARGE(N16:Z16,2)</f>
        <v>#NUM!</v>
      </c>
      <c r="H16" s="18" t="e">
        <f>LARGE(N16:Z16,3)</f>
        <v>#NUM!</v>
      </c>
      <c r="I16" s="48" t="e">
        <f t="shared" si="3"/>
        <v>#NUM!</v>
      </c>
      <c r="J16" s="48" t="e">
        <f t="shared" si="4"/>
        <v>#NUM!</v>
      </c>
      <c r="K16" s="18" t="e">
        <f t="shared" si="5"/>
        <v>#NUM!</v>
      </c>
      <c r="L16" s="19">
        <f t="shared" si="6"/>
        <v>25</v>
      </c>
      <c r="M16" s="36">
        <f t="shared" ref="M16:M34" si="7">COUNTIF(N16:Z16,"&lt;25")</f>
        <v>0</v>
      </c>
      <c r="N16" s="21"/>
      <c r="O16" s="21"/>
      <c r="P16" s="21"/>
      <c r="Q16" s="21"/>
      <c r="R16" s="21"/>
      <c r="S16" s="63">
        <v>25</v>
      </c>
      <c r="T16" s="21"/>
      <c r="U16" s="21"/>
      <c r="V16" s="21"/>
      <c r="W16" s="21"/>
      <c r="X16" s="21"/>
      <c r="Y16" s="21"/>
      <c r="Z16" s="41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5"/>
    </row>
    <row r="17" spans="1:49" ht="17.399999999999999" hidden="1">
      <c r="A17" s="16">
        <v>13</v>
      </c>
      <c r="B17" s="37"/>
      <c r="C17" s="39" t="e">
        <f t="shared" si="0"/>
        <v>#NUM!</v>
      </c>
      <c r="D17" s="17">
        <f t="shared" si="1"/>
        <v>0</v>
      </c>
      <c r="E17" s="31" t="e">
        <f t="shared" si="2"/>
        <v>#DIV/0!</v>
      </c>
      <c r="F17" s="18">
        <f>LARGE(N17:Z17,1)</f>
        <v>25</v>
      </c>
      <c r="G17" s="18" t="e">
        <f>LARGE(N17:Z17,2)</f>
        <v>#NUM!</v>
      </c>
      <c r="H17" s="18" t="e">
        <f>LARGE(N17:Z17,3)</f>
        <v>#NUM!</v>
      </c>
      <c r="I17" s="48" t="e">
        <f t="shared" si="3"/>
        <v>#NUM!</v>
      </c>
      <c r="J17" s="48" t="e">
        <f t="shared" si="4"/>
        <v>#NUM!</v>
      </c>
      <c r="K17" s="18" t="e">
        <f t="shared" si="5"/>
        <v>#NUM!</v>
      </c>
      <c r="L17" s="19">
        <f t="shared" si="6"/>
        <v>25</v>
      </c>
      <c r="M17" s="36">
        <f t="shared" si="7"/>
        <v>0</v>
      </c>
      <c r="N17" s="21"/>
      <c r="O17" s="21"/>
      <c r="P17" s="21"/>
      <c r="Q17" s="21"/>
      <c r="R17" s="21"/>
      <c r="S17" s="63">
        <v>25</v>
      </c>
      <c r="T17" s="21"/>
      <c r="U17" s="21"/>
      <c r="V17" s="21"/>
      <c r="W17" s="21"/>
      <c r="X17" s="21"/>
      <c r="Y17" s="21"/>
      <c r="Z17" s="41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5"/>
    </row>
    <row r="18" spans="1:49" ht="17.399999999999999" hidden="1">
      <c r="A18" s="16">
        <v>14</v>
      </c>
      <c r="B18" s="37"/>
      <c r="C18" s="39" t="e">
        <f t="shared" si="0"/>
        <v>#NUM!</v>
      </c>
      <c r="D18" s="17">
        <f t="shared" si="1"/>
        <v>0</v>
      </c>
      <c r="E18" s="58" t="e">
        <f t="shared" si="2"/>
        <v>#DIV/0!</v>
      </c>
      <c r="F18" s="18">
        <f>LARGE(N18:Z18,1)</f>
        <v>25</v>
      </c>
      <c r="G18" s="18" t="e">
        <f>LARGE(N18:Z18,2)</f>
        <v>#NUM!</v>
      </c>
      <c r="H18" s="18" t="e">
        <f>LARGE(N18:Z18,3)</f>
        <v>#NUM!</v>
      </c>
      <c r="I18" s="48" t="e">
        <f t="shared" si="3"/>
        <v>#NUM!</v>
      </c>
      <c r="J18" s="48" t="e">
        <f t="shared" si="4"/>
        <v>#NUM!</v>
      </c>
      <c r="K18" s="18" t="e">
        <f t="shared" si="5"/>
        <v>#NUM!</v>
      </c>
      <c r="L18" s="19">
        <f t="shared" si="6"/>
        <v>25</v>
      </c>
      <c r="M18" s="36">
        <f t="shared" si="7"/>
        <v>0</v>
      </c>
      <c r="N18" s="21"/>
      <c r="O18" s="21"/>
      <c r="P18" s="21"/>
      <c r="Q18" s="21"/>
      <c r="R18" s="21"/>
      <c r="S18" s="63">
        <v>25</v>
      </c>
      <c r="T18" s="21"/>
      <c r="U18" s="21"/>
      <c r="V18" s="21"/>
      <c r="W18" s="21"/>
      <c r="X18" s="21"/>
      <c r="Y18" s="21"/>
      <c r="Z18" s="41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5"/>
    </row>
    <row r="19" spans="1:49" ht="17.399999999999999" hidden="1" customHeight="1">
      <c r="A19" s="16"/>
      <c r="B19" s="37"/>
      <c r="C19" s="39">
        <v>0</v>
      </c>
      <c r="D19" s="17">
        <f t="shared" si="1"/>
        <v>0</v>
      </c>
      <c r="E19" s="31" t="e">
        <f t="shared" si="2"/>
        <v>#DIV/0!</v>
      </c>
      <c r="F19" s="18">
        <f t="shared" ref="F19:F34" si="8">LARGE(N19:Z19,2)</f>
        <v>25</v>
      </c>
      <c r="G19" s="18" t="e">
        <f t="shared" ref="G19:G34" si="9">LARGE(N19:Z19,3)</f>
        <v>#NUM!</v>
      </c>
      <c r="H19" s="18" t="e">
        <f t="shared" ref="H19:H34" si="10">LARGE(N19:Z19,4)</f>
        <v>#NUM!</v>
      </c>
      <c r="I19" s="48" t="e">
        <f t="shared" si="3"/>
        <v>#NUM!</v>
      </c>
      <c r="J19" s="48" t="e">
        <f t="shared" si="4"/>
        <v>#NUM!</v>
      </c>
      <c r="K19" s="18" t="e">
        <f t="shared" si="5"/>
        <v>#NUM!</v>
      </c>
      <c r="L19" s="19">
        <f t="shared" si="6"/>
        <v>50</v>
      </c>
      <c r="M19" s="36">
        <f t="shared" si="7"/>
        <v>0</v>
      </c>
      <c r="N19" s="21">
        <v>25</v>
      </c>
      <c r="O19" s="21"/>
      <c r="P19" s="21"/>
      <c r="Q19" s="21"/>
      <c r="R19" s="21"/>
      <c r="S19" s="63">
        <v>25</v>
      </c>
      <c r="T19" s="21"/>
      <c r="U19" s="21"/>
      <c r="V19" s="21"/>
      <c r="W19" s="21"/>
      <c r="X19" s="21"/>
      <c r="Y19" s="21"/>
      <c r="Z19" s="41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5"/>
    </row>
    <row r="20" spans="1:49" ht="17.399999999999999" hidden="1" customHeight="1">
      <c r="A20" s="16"/>
      <c r="B20" s="37"/>
      <c r="C20" s="39">
        <v>0</v>
      </c>
      <c r="D20" s="17">
        <f t="shared" si="1"/>
        <v>0</v>
      </c>
      <c r="E20" s="32" t="e">
        <f t="shared" si="2"/>
        <v>#DIV/0!</v>
      </c>
      <c r="F20" s="18">
        <f t="shared" si="8"/>
        <v>25</v>
      </c>
      <c r="G20" s="18" t="e">
        <f t="shared" si="9"/>
        <v>#NUM!</v>
      </c>
      <c r="H20" s="18" t="e">
        <f t="shared" si="10"/>
        <v>#NUM!</v>
      </c>
      <c r="I20" s="48" t="e">
        <f t="shared" si="3"/>
        <v>#NUM!</v>
      </c>
      <c r="J20" s="48" t="e">
        <f t="shared" si="4"/>
        <v>#NUM!</v>
      </c>
      <c r="K20" s="18" t="e">
        <f t="shared" si="5"/>
        <v>#NUM!</v>
      </c>
      <c r="L20" s="19">
        <f t="shared" si="6"/>
        <v>50</v>
      </c>
      <c r="M20" s="36">
        <f t="shared" si="7"/>
        <v>0</v>
      </c>
      <c r="N20" s="21">
        <v>25</v>
      </c>
      <c r="O20" s="21"/>
      <c r="P20" s="21"/>
      <c r="Q20" s="21"/>
      <c r="R20" s="21"/>
      <c r="S20" s="63">
        <v>25</v>
      </c>
      <c r="T20" s="21"/>
      <c r="U20" s="21"/>
      <c r="V20" s="21"/>
      <c r="W20" s="21"/>
      <c r="X20" s="21"/>
      <c r="Y20" s="21"/>
      <c r="Z20" s="41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5"/>
    </row>
    <row r="21" spans="1:49" ht="17.399999999999999" hidden="1" customHeight="1">
      <c r="A21" s="16"/>
      <c r="B21" s="37"/>
      <c r="C21" s="39">
        <v>0</v>
      </c>
      <c r="D21" s="17">
        <f t="shared" si="1"/>
        <v>0</v>
      </c>
      <c r="E21" s="31" t="e">
        <f t="shared" si="2"/>
        <v>#DIV/0!</v>
      </c>
      <c r="F21" s="18">
        <f t="shared" si="8"/>
        <v>25</v>
      </c>
      <c r="G21" s="18" t="e">
        <f t="shared" si="9"/>
        <v>#NUM!</v>
      </c>
      <c r="H21" s="18" t="e">
        <f t="shared" si="10"/>
        <v>#NUM!</v>
      </c>
      <c r="I21" s="48" t="e">
        <f t="shared" si="3"/>
        <v>#NUM!</v>
      </c>
      <c r="J21" s="48" t="e">
        <f t="shared" si="4"/>
        <v>#NUM!</v>
      </c>
      <c r="K21" s="18" t="e">
        <f t="shared" si="5"/>
        <v>#NUM!</v>
      </c>
      <c r="L21" s="19">
        <f t="shared" si="6"/>
        <v>50</v>
      </c>
      <c r="M21" s="36">
        <f t="shared" si="7"/>
        <v>0</v>
      </c>
      <c r="N21" s="21">
        <v>25</v>
      </c>
      <c r="O21" s="21"/>
      <c r="P21" s="21"/>
      <c r="Q21" s="21"/>
      <c r="R21" s="21"/>
      <c r="S21" s="63">
        <v>25</v>
      </c>
      <c r="T21" s="21"/>
      <c r="U21" s="21"/>
      <c r="V21" s="21"/>
      <c r="W21" s="21"/>
      <c r="X21" s="21"/>
      <c r="Y21" s="21"/>
      <c r="Z21" s="41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5"/>
    </row>
    <row r="22" spans="1:49" ht="17.399999999999999" hidden="1" customHeight="1">
      <c r="A22" s="16"/>
      <c r="B22" s="37"/>
      <c r="C22" s="39">
        <v>0</v>
      </c>
      <c r="D22" s="17">
        <f t="shared" si="1"/>
        <v>0</v>
      </c>
      <c r="E22" s="32" t="e">
        <f t="shared" si="2"/>
        <v>#DIV/0!</v>
      </c>
      <c r="F22" s="18">
        <f t="shared" si="8"/>
        <v>25</v>
      </c>
      <c r="G22" s="18" t="e">
        <f t="shared" si="9"/>
        <v>#NUM!</v>
      </c>
      <c r="H22" s="18" t="e">
        <f t="shared" si="10"/>
        <v>#NUM!</v>
      </c>
      <c r="I22" s="48" t="e">
        <f t="shared" si="3"/>
        <v>#NUM!</v>
      </c>
      <c r="J22" s="48" t="e">
        <f t="shared" si="4"/>
        <v>#NUM!</v>
      </c>
      <c r="K22" s="18" t="e">
        <f t="shared" si="5"/>
        <v>#NUM!</v>
      </c>
      <c r="L22" s="19">
        <f t="shared" si="6"/>
        <v>50</v>
      </c>
      <c r="M22" s="36">
        <f t="shared" si="7"/>
        <v>0</v>
      </c>
      <c r="N22" s="21">
        <v>25</v>
      </c>
      <c r="O22" s="21"/>
      <c r="P22" s="21"/>
      <c r="Q22" s="21"/>
      <c r="R22" s="21"/>
      <c r="S22" s="63">
        <v>25</v>
      </c>
      <c r="T22" s="21"/>
      <c r="U22" s="21"/>
      <c r="V22" s="21"/>
      <c r="W22" s="21"/>
      <c r="X22" s="21"/>
      <c r="Y22" s="21"/>
      <c r="Z22" s="41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5"/>
    </row>
    <row r="23" spans="1:49" ht="17.399999999999999" hidden="1" customHeight="1">
      <c r="A23" s="16"/>
      <c r="B23" s="37"/>
      <c r="C23" s="39">
        <v>0</v>
      </c>
      <c r="D23" s="40">
        <f t="shared" si="1"/>
        <v>0</v>
      </c>
      <c r="E23" s="31" t="e">
        <f t="shared" si="2"/>
        <v>#DIV/0!</v>
      </c>
      <c r="F23" s="18">
        <f t="shared" si="8"/>
        <v>25</v>
      </c>
      <c r="G23" s="18" t="e">
        <f t="shared" si="9"/>
        <v>#NUM!</v>
      </c>
      <c r="H23" s="18" t="e">
        <f t="shared" si="10"/>
        <v>#NUM!</v>
      </c>
      <c r="I23" s="48" t="e">
        <f t="shared" si="3"/>
        <v>#NUM!</v>
      </c>
      <c r="J23" s="48" t="e">
        <f t="shared" si="4"/>
        <v>#NUM!</v>
      </c>
      <c r="K23" s="18" t="e">
        <f t="shared" si="5"/>
        <v>#NUM!</v>
      </c>
      <c r="L23" s="19">
        <f t="shared" si="6"/>
        <v>50</v>
      </c>
      <c r="M23" s="36">
        <f t="shared" si="7"/>
        <v>0</v>
      </c>
      <c r="N23" s="21">
        <v>25</v>
      </c>
      <c r="O23" s="21"/>
      <c r="P23" s="21"/>
      <c r="Q23" s="21"/>
      <c r="R23" s="21"/>
      <c r="S23" s="63">
        <v>25</v>
      </c>
      <c r="T23" s="21"/>
      <c r="U23" s="21"/>
      <c r="V23" s="21"/>
      <c r="W23" s="21"/>
      <c r="X23" s="21"/>
      <c r="Y23" s="21"/>
      <c r="Z23" s="41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5"/>
    </row>
    <row r="24" spans="1:49" ht="17.399999999999999" hidden="1" customHeight="1">
      <c r="A24" s="16"/>
      <c r="B24" s="37"/>
      <c r="C24" s="39">
        <v>0</v>
      </c>
      <c r="D24" s="17">
        <f t="shared" si="1"/>
        <v>0</v>
      </c>
      <c r="E24" s="31" t="e">
        <f t="shared" si="2"/>
        <v>#DIV/0!</v>
      </c>
      <c r="F24" s="18">
        <f t="shared" si="8"/>
        <v>25</v>
      </c>
      <c r="G24" s="18" t="e">
        <f t="shared" si="9"/>
        <v>#NUM!</v>
      </c>
      <c r="H24" s="18" t="e">
        <f t="shared" si="10"/>
        <v>#NUM!</v>
      </c>
      <c r="I24" s="48" t="e">
        <f t="shared" si="3"/>
        <v>#NUM!</v>
      </c>
      <c r="J24" s="48" t="e">
        <f t="shared" si="4"/>
        <v>#NUM!</v>
      </c>
      <c r="K24" s="18" t="e">
        <f t="shared" si="5"/>
        <v>#NUM!</v>
      </c>
      <c r="L24" s="19">
        <f t="shared" si="6"/>
        <v>50</v>
      </c>
      <c r="M24" s="36">
        <f t="shared" si="7"/>
        <v>0</v>
      </c>
      <c r="N24" s="21">
        <v>25</v>
      </c>
      <c r="O24" s="21"/>
      <c r="P24" s="21"/>
      <c r="Q24" s="21"/>
      <c r="R24" s="21"/>
      <c r="S24" s="63">
        <v>25</v>
      </c>
      <c r="T24" s="21"/>
      <c r="U24" s="21"/>
      <c r="V24" s="21"/>
      <c r="W24" s="21"/>
      <c r="X24" s="21"/>
      <c r="Y24" s="21"/>
      <c r="Z24" s="41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5"/>
    </row>
    <row r="25" spans="1:49" ht="17.399999999999999" hidden="1" customHeight="1">
      <c r="A25" s="16"/>
      <c r="B25" s="37"/>
      <c r="C25" s="39">
        <v>0</v>
      </c>
      <c r="D25" s="17">
        <f t="shared" si="1"/>
        <v>0</v>
      </c>
      <c r="E25" s="31" t="e">
        <f t="shared" si="2"/>
        <v>#DIV/0!</v>
      </c>
      <c r="F25" s="18">
        <f t="shared" si="8"/>
        <v>25</v>
      </c>
      <c r="G25" s="18" t="e">
        <f t="shared" si="9"/>
        <v>#NUM!</v>
      </c>
      <c r="H25" s="18" t="e">
        <f t="shared" si="10"/>
        <v>#NUM!</v>
      </c>
      <c r="I25" s="48" t="e">
        <f t="shared" si="3"/>
        <v>#NUM!</v>
      </c>
      <c r="J25" s="48" t="e">
        <f t="shared" si="4"/>
        <v>#NUM!</v>
      </c>
      <c r="K25" s="18" t="e">
        <f t="shared" si="5"/>
        <v>#NUM!</v>
      </c>
      <c r="L25" s="19">
        <f t="shared" si="6"/>
        <v>50</v>
      </c>
      <c r="M25" s="36">
        <f t="shared" si="7"/>
        <v>0</v>
      </c>
      <c r="N25" s="21">
        <v>25</v>
      </c>
      <c r="O25" s="21"/>
      <c r="P25" s="21"/>
      <c r="Q25" s="21"/>
      <c r="R25" s="21"/>
      <c r="S25" s="63">
        <v>25</v>
      </c>
      <c r="T25" s="21"/>
      <c r="U25" s="21"/>
      <c r="V25" s="21"/>
      <c r="W25" s="21"/>
      <c r="X25" s="21"/>
      <c r="Y25" s="21"/>
      <c r="Z25" s="41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5"/>
    </row>
    <row r="26" spans="1:49" ht="17.399999999999999" hidden="1" customHeight="1">
      <c r="A26" s="46"/>
      <c r="B26" s="37"/>
      <c r="C26" s="39">
        <v>0</v>
      </c>
      <c r="D26" s="17">
        <f t="shared" si="1"/>
        <v>0</v>
      </c>
      <c r="E26" s="31" t="e">
        <f t="shared" si="2"/>
        <v>#DIV/0!</v>
      </c>
      <c r="F26" s="18">
        <f t="shared" si="8"/>
        <v>25</v>
      </c>
      <c r="G26" s="18" t="e">
        <f t="shared" si="9"/>
        <v>#NUM!</v>
      </c>
      <c r="H26" s="18" t="e">
        <f t="shared" si="10"/>
        <v>#NUM!</v>
      </c>
      <c r="I26" s="48" t="e">
        <f t="shared" si="3"/>
        <v>#NUM!</v>
      </c>
      <c r="J26" s="48" t="e">
        <f t="shared" si="4"/>
        <v>#NUM!</v>
      </c>
      <c r="K26" s="18" t="e">
        <f t="shared" si="5"/>
        <v>#NUM!</v>
      </c>
      <c r="L26" s="19">
        <f t="shared" si="6"/>
        <v>50</v>
      </c>
      <c r="M26" s="36">
        <f t="shared" si="7"/>
        <v>0</v>
      </c>
      <c r="N26" s="21">
        <v>25</v>
      </c>
      <c r="O26" s="21"/>
      <c r="P26" s="21"/>
      <c r="Q26" s="21"/>
      <c r="R26" s="21"/>
      <c r="S26" s="63">
        <v>25</v>
      </c>
      <c r="T26" s="21"/>
      <c r="U26" s="21"/>
      <c r="V26" s="21"/>
      <c r="W26" s="21"/>
      <c r="X26" s="21"/>
      <c r="Y26" s="21"/>
      <c r="Z26" s="41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5"/>
    </row>
    <row r="27" spans="1:49" ht="17.399999999999999" hidden="1" customHeight="1">
      <c r="A27" s="47"/>
      <c r="B27" s="37"/>
      <c r="C27" s="39">
        <v>0</v>
      </c>
      <c r="D27" s="17">
        <f t="shared" si="1"/>
        <v>0</v>
      </c>
      <c r="E27" s="31" t="e">
        <f t="shared" si="2"/>
        <v>#DIV/0!</v>
      </c>
      <c r="F27" s="18">
        <f t="shared" si="8"/>
        <v>25</v>
      </c>
      <c r="G27" s="18" t="e">
        <f t="shared" si="9"/>
        <v>#NUM!</v>
      </c>
      <c r="H27" s="18" t="e">
        <f t="shared" si="10"/>
        <v>#NUM!</v>
      </c>
      <c r="I27" s="48" t="e">
        <f t="shared" si="3"/>
        <v>#NUM!</v>
      </c>
      <c r="J27" s="48" t="e">
        <f t="shared" si="4"/>
        <v>#NUM!</v>
      </c>
      <c r="K27" s="18" t="e">
        <f t="shared" si="5"/>
        <v>#NUM!</v>
      </c>
      <c r="L27" s="19">
        <f t="shared" si="6"/>
        <v>50</v>
      </c>
      <c r="M27" s="20">
        <f t="shared" si="7"/>
        <v>0</v>
      </c>
      <c r="N27" s="21">
        <v>25</v>
      </c>
      <c r="O27" s="21"/>
      <c r="P27" s="21"/>
      <c r="Q27" s="21"/>
      <c r="R27" s="21"/>
      <c r="S27" s="63">
        <v>25</v>
      </c>
      <c r="T27" s="21"/>
      <c r="U27" s="21"/>
      <c r="V27" s="21"/>
      <c r="W27" s="21"/>
      <c r="X27" s="21"/>
      <c r="Y27" s="21"/>
      <c r="Z27" s="41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5"/>
    </row>
    <row r="28" spans="1:49" ht="17.399999999999999" hidden="1" customHeight="1">
      <c r="A28" s="47"/>
      <c r="B28" s="44"/>
      <c r="C28" s="39">
        <v>0</v>
      </c>
      <c r="D28" s="17">
        <f t="shared" si="1"/>
        <v>0</v>
      </c>
      <c r="E28" s="45" t="e">
        <f t="shared" si="2"/>
        <v>#DIV/0!</v>
      </c>
      <c r="F28" s="18">
        <f t="shared" si="8"/>
        <v>25</v>
      </c>
      <c r="G28" s="18" t="e">
        <f t="shared" si="9"/>
        <v>#NUM!</v>
      </c>
      <c r="H28" s="18" t="e">
        <f t="shared" si="10"/>
        <v>#NUM!</v>
      </c>
      <c r="I28" s="48" t="e">
        <f t="shared" si="3"/>
        <v>#NUM!</v>
      </c>
      <c r="J28" s="48" t="e">
        <f t="shared" si="4"/>
        <v>#NUM!</v>
      </c>
      <c r="K28" s="18" t="e">
        <f t="shared" si="5"/>
        <v>#NUM!</v>
      </c>
      <c r="L28" s="19">
        <f t="shared" si="6"/>
        <v>50</v>
      </c>
      <c r="M28" s="20">
        <f t="shared" si="7"/>
        <v>0</v>
      </c>
      <c r="N28" s="21">
        <v>25</v>
      </c>
      <c r="O28" s="21"/>
      <c r="P28" s="21"/>
      <c r="Q28" s="21"/>
      <c r="R28" s="21"/>
      <c r="S28" s="63">
        <v>25</v>
      </c>
      <c r="T28" s="21"/>
      <c r="U28" s="21"/>
      <c r="V28" s="21"/>
      <c r="W28" s="21"/>
      <c r="X28" s="21"/>
      <c r="Y28" s="21"/>
      <c r="Z28" s="41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5"/>
    </row>
    <row r="29" spans="1:49" ht="17.399999999999999" hidden="1" customHeight="1">
      <c r="A29" s="47"/>
      <c r="B29" s="44"/>
      <c r="C29" s="39">
        <v>0</v>
      </c>
      <c r="D29" s="17">
        <f t="shared" si="1"/>
        <v>0</v>
      </c>
      <c r="E29" s="45" t="e">
        <f t="shared" si="2"/>
        <v>#DIV/0!</v>
      </c>
      <c r="F29" s="18">
        <f t="shared" si="8"/>
        <v>25</v>
      </c>
      <c r="G29" s="18" t="e">
        <f t="shared" si="9"/>
        <v>#NUM!</v>
      </c>
      <c r="H29" s="18" t="e">
        <f t="shared" si="10"/>
        <v>#NUM!</v>
      </c>
      <c r="I29" s="48" t="e">
        <f t="shared" si="3"/>
        <v>#NUM!</v>
      </c>
      <c r="J29" s="48" t="e">
        <f t="shared" si="4"/>
        <v>#NUM!</v>
      </c>
      <c r="K29" s="18" t="e">
        <f t="shared" si="5"/>
        <v>#NUM!</v>
      </c>
      <c r="L29" s="19">
        <f t="shared" si="6"/>
        <v>50</v>
      </c>
      <c r="M29" s="20">
        <f t="shared" si="7"/>
        <v>0</v>
      </c>
      <c r="N29" s="21">
        <v>25</v>
      </c>
      <c r="O29" s="21"/>
      <c r="P29" s="21"/>
      <c r="Q29" s="21"/>
      <c r="R29" s="21"/>
      <c r="S29" s="63">
        <v>25</v>
      </c>
      <c r="T29" s="21"/>
      <c r="U29" s="21"/>
      <c r="V29" s="21"/>
      <c r="W29" s="21"/>
      <c r="X29" s="21"/>
      <c r="Y29" s="21"/>
      <c r="Z29" s="41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5"/>
    </row>
    <row r="30" spans="1:49" ht="17.399999999999999" hidden="1" customHeight="1">
      <c r="A30" s="47"/>
      <c r="B30" s="44"/>
      <c r="C30" s="39">
        <v>0</v>
      </c>
      <c r="D30" s="17">
        <f t="shared" si="1"/>
        <v>0</v>
      </c>
      <c r="E30" s="45" t="e">
        <f t="shared" si="2"/>
        <v>#DIV/0!</v>
      </c>
      <c r="F30" s="18">
        <f t="shared" si="8"/>
        <v>25</v>
      </c>
      <c r="G30" s="18" t="e">
        <f t="shared" si="9"/>
        <v>#NUM!</v>
      </c>
      <c r="H30" s="18" t="e">
        <f t="shared" si="10"/>
        <v>#NUM!</v>
      </c>
      <c r="I30" s="48" t="e">
        <f t="shared" si="3"/>
        <v>#NUM!</v>
      </c>
      <c r="J30" s="48" t="e">
        <f t="shared" si="4"/>
        <v>#NUM!</v>
      </c>
      <c r="K30" s="18" t="e">
        <f t="shared" si="5"/>
        <v>#NUM!</v>
      </c>
      <c r="L30" s="19">
        <f t="shared" si="6"/>
        <v>50</v>
      </c>
      <c r="M30" s="20">
        <f t="shared" si="7"/>
        <v>0</v>
      </c>
      <c r="N30" s="21">
        <v>25</v>
      </c>
      <c r="O30" s="21"/>
      <c r="P30" s="21"/>
      <c r="Q30" s="21"/>
      <c r="R30" s="21"/>
      <c r="S30" s="63">
        <v>25</v>
      </c>
      <c r="T30" s="21"/>
      <c r="U30" s="21"/>
      <c r="V30" s="21"/>
      <c r="W30" s="21"/>
      <c r="X30" s="21"/>
      <c r="Y30" s="21"/>
      <c r="Z30" s="41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5"/>
    </row>
    <row r="31" spans="1:49" ht="17.399999999999999" hidden="1" customHeight="1">
      <c r="A31" s="47"/>
      <c r="B31" s="44"/>
      <c r="C31" s="39">
        <v>0</v>
      </c>
      <c r="D31" s="17">
        <f t="shared" si="1"/>
        <v>0</v>
      </c>
      <c r="E31" s="45" t="e">
        <f t="shared" si="2"/>
        <v>#DIV/0!</v>
      </c>
      <c r="F31" s="18">
        <f t="shared" si="8"/>
        <v>25</v>
      </c>
      <c r="G31" s="18" t="e">
        <f t="shared" si="9"/>
        <v>#NUM!</v>
      </c>
      <c r="H31" s="18" t="e">
        <f t="shared" si="10"/>
        <v>#NUM!</v>
      </c>
      <c r="I31" s="48" t="e">
        <f t="shared" si="3"/>
        <v>#NUM!</v>
      </c>
      <c r="J31" s="48" t="e">
        <f t="shared" si="4"/>
        <v>#NUM!</v>
      </c>
      <c r="K31" s="18" t="e">
        <f t="shared" si="5"/>
        <v>#NUM!</v>
      </c>
      <c r="L31" s="19">
        <f t="shared" si="6"/>
        <v>50</v>
      </c>
      <c r="M31" s="20">
        <f t="shared" si="7"/>
        <v>0</v>
      </c>
      <c r="N31" s="21">
        <v>25</v>
      </c>
      <c r="O31" s="21"/>
      <c r="P31" s="21"/>
      <c r="Q31" s="21"/>
      <c r="R31" s="21"/>
      <c r="S31" s="63">
        <v>25</v>
      </c>
      <c r="T31" s="21"/>
      <c r="U31" s="21"/>
      <c r="V31" s="21"/>
      <c r="W31" s="21"/>
      <c r="X31" s="21"/>
      <c r="Y31" s="21"/>
      <c r="Z31" s="41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5"/>
    </row>
    <row r="32" spans="1:49" ht="17.399999999999999" hidden="1" customHeight="1">
      <c r="A32" s="47"/>
      <c r="B32" s="44"/>
      <c r="C32" s="39">
        <v>0</v>
      </c>
      <c r="D32" s="17">
        <f t="shared" si="1"/>
        <v>0</v>
      </c>
      <c r="E32" s="45" t="e">
        <f t="shared" si="2"/>
        <v>#DIV/0!</v>
      </c>
      <c r="F32" s="18">
        <f t="shared" si="8"/>
        <v>25</v>
      </c>
      <c r="G32" s="18" t="e">
        <f t="shared" si="9"/>
        <v>#NUM!</v>
      </c>
      <c r="H32" s="18" t="e">
        <f t="shared" si="10"/>
        <v>#NUM!</v>
      </c>
      <c r="I32" s="48" t="e">
        <f t="shared" si="3"/>
        <v>#NUM!</v>
      </c>
      <c r="J32" s="48" t="e">
        <f t="shared" si="4"/>
        <v>#NUM!</v>
      </c>
      <c r="K32" s="18" t="e">
        <f t="shared" si="5"/>
        <v>#NUM!</v>
      </c>
      <c r="L32" s="19">
        <f t="shared" si="6"/>
        <v>50</v>
      </c>
      <c r="M32" s="20">
        <f t="shared" si="7"/>
        <v>0</v>
      </c>
      <c r="N32" s="21">
        <v>25</v>
      </c>
      <c r="O32" s="21"/>
      <c r="P32" s="21"/>
      <c r="Q32" s="21"/>
      <c r="R32" s="21"/>
      <c r="S32" s="63">
        <v>25</v>
      </c>
      <c r="T32" s="21"/>
      <c r="U32" s="21"/>
      <c r="V32" s="21"/>
      <c r="W32" s="21"/>
      <c r="X32" s="21"/>
      <c r="Y32" s="21"/>
      <c r="Z32" s="41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5"/>
    </row>
    <row r="33" spans="1:49" ht="17.399999999999999" hidden="1" customHeight="1">
      <c r="A33" s="47"/>
      <c r="B33" s="44"/>
      <c r="C33" s="39">
        <v>0</v>
      </c>
      <c r="D33" s="17">
        <f t="shared" si="1"/>
        <v>0</v>
      </c>
      <c r="E33" s="45" t="e">
        <f t="shared" si="2"/>
        <v>#DIV/0!</v>
      </c>
      <c r="F33" s="18">
        <f t="shared" si="8"/>
        <v>25</v>
      </c>
      <c r="G33" s="18" t="e">
        <f t="shared" si="9"/>
        <v>#NUM!</v>
      </c>
      <c r="H33" s="18" t="e">
        <f t="shared" si="10"/>
        <v>#NUM!</v>
      </c>
      <c r="I33" s="48" t="e">
        <f t="shared" si="3"/>
        <v>#NUM!</v>
      </c>
      <c r="J33" s="48" t="e">
        <f t="shared" si="4"/>
        <v>#NUM!</v>
      </c>
      <c r="K33" s="18" t="e">
        <f t="shared" si="5"/>
        <v>#NUM!</v>
      </c>
      <c r="L33" s="19">
        <f t="shared" si="6"/>
        <v>50</v>
      </c>
      <c r="M33" s="20">
        <f t="shared" si="7"/>
        <v>0</v>
      </c>
      <c r="N33" s="21">
        <v>25</v>
      </c>
      <c r="O33" s="21"/>
      <c r="P33" s="21"/>
      <c r="Q33" s="21"/>
      <c r="R33" s="21"/>
      <c r="S33" s="63">
        <v>25</v>
      </c>
      <c r="T33" s="21"/>
      <c r="U33" s="21"/>
      <c r="V33" s="21"/>
      <c r="W33" s="21"/>
      <c r="X33" s="21"/>
      <c r="Y33" s="21"/>
      <c r="Z33" s="41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5"/>
    </row>
    <row r="34" spans="1:49" ht="17.399999999999999" hidden="1" customHeight="1">
      <c r="A34" s="47"/>
      <c r="B34" s="44"/>
      <c r="C34" s="39">
        <v>0</v>
      </c>
      <c r="D34" s="17">
        <f t="shared" si="1"/>
        <v>0</v>
      </c>
      <c r="E34" s="45" t="e">
        <f t="shared" si="2"/>
        <v>#DIV/0!</v>
      </c>
      <c r="F34" s="18">
        <f t="shared" si="8"/>
        <v>25</v>
      </c>
      <c r="G34" s="18" t="e">
        <f t="shared" si="9"/>
        <v>#NUM!</v>
      </c>
      <c r="H34" s="18" t="e">
        <f t="shared" si="10"/>
        <v>#NUM!</v>
      </c>
      <c r="I34" s="48" t="e">
        <f t="shared" si="3"/>
        <v>#NUM!</v>
      </c>
      <c r="J34" s="48" t="e">
        <f t="shared" si="4"/>
        <v>#NUM!</v>
      </c>
      <c r="K34" s="18" t="e">
        <f t="shared" si="5"/>
        <v>#NUM!</v>
      </c>
      <c r="L34" s="19">
        <f t="shared" si="6"/>
        <v>50</v>
      </c>
      <c r="M34" s="20">
        <f t="shared" si="7"/>
        <v>0</v>
      </c>
      <c r="N34" s="21">
        <v>25</v>
      </c>
      <c r="O34" s="21"/>
      <c r="P34" s="21"/>
      <c r="Q34" s="21"/>
      <c r="R34" s="21"/>
      <c r="S34" s="63">
        <v>25</v>
      </c>
      <c r="T34" s="21"/>
      <c r="U34" s="21"/>
      <c r="V34" s="21"/>
      <c r="W34" s="21"/>
      <c r="X34" s="21"/>
      <c r="Y34" s="21"/>
      <c r="Z34" s="41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5"/>
    </row>
    <row r="35" spans="1:49" ht="17.399999999999999" hidden="1" customHeight="1">
      <c r="A35" s="47">
        <v>12</v>
      </c>
      <c r="B35" s="44"/>
      <c r="C35" s="39">
        <f>L35-K35</f>
        <v>0</v>
      </c>
      <c r="D35" s="17">
        <f>SUM(AF35:AR35)</f>
        <v>0</v>
      </c>
      <c r="E35" s="45" t="e">
        <f t="shared" si="2"/>
        <v>#DIV/0!</v>
      </c>
      <c r="F35" s="18">
        <f>LARGE(N35:AE35,1)</f>
        <v>25</v>
      </c>
      <c r="G35" s="18">
        <f>LARGE(N35:AE35,2)</f>
        <v>25</v>
      </c>
      <c r="H35" s="18">
        <f>LARGE(N35:AE35,3)</f>
        <v>25</v>
      </c>
      <c r="I35" s="48">
        <f t="shared" si="3"/>
        <v>0</v>
      </c>
      <c r="J35" s="48">
        <f t="shared" si="4"/>
        <v>0</v>
      </c>
      <c r="K35" s="18">
        <f t="shared" si="5"/>
        <v>75</v>
      </c>
      <c r="L35" s="19">
        <f>SUM(N35:AE35)</f>
        <v>75</v>
      </c>
      <c r="M35" s="20">
        <v>0</v>
      </c>
      <c r="N35" s="63"/>
      <c r="O35" s="63">
        <v>0</v>
      </c>
      <c r="P35" s="63">
        <v>0</v>
      </c>
      <c r="Q35" s="63">
        <v>25</v>
      </c>
      <c r="R35" s="63">
        <v>25</v>
      </c>
      <c r="S35" s="63">
        <v>25</v>
      </c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5"/>
      <c r="AF35" s="53">
        <v>0</v>
      </c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5"/>
    </row>
    <row r="36" spans="1:49" ht="17.399999999999999" hidden="1" customHeight="1">
      <c r="A36" s="47">
        <v>13</v>
      </c>
      <c r="B36" s="44"/>
      <c r="C36" s="39">
        <f>L36-K36</f>
        <v>0</v>
      </c>
      <c r="D36" s="17">
        <f>SUM(AF36:AR36)</f>
        <v>0</v>
      </c>
      <c r="E36" s="45" t="e">
        <f t="shared" si="2"/>
        <v>#DIV/0!</v>
      </c>
      <c r="F36" s="18">
        <f>LARGE(N36:AE36,1)</f>
        <v>25</v>
      </c>
      <c r="G36" s="18">
        <f>LARGE(N36:AE36,2)</f>
        <v>25</v>
      </c>
      <c r="H36" s="18">
        <f>LARGE(N36:AE36,3)</f>
        <v>25</v>
      </c>
      <c r="I36" s="48">
        <f t="shared" si="3"/>
        <v>0</v>
      </c>
      <c r="J36" s="48">
        <f t="shared" si="4"/>
        <v>0</v>
      </c>
      <c r="K36" s="18">
        <f t="shared" si="5"/>
        <v>75</v>
      </c>
      <c r="L36" s="19">
        <f>SUM(N36:AE36)</f>
        <v>75</v>
      </c>
      <c r="M36" s="20">
        <v>0</v>
      </c>
      <c r="N36" s="63"/>
      <c r="O36" s="63">
        <v>0</v>
      </c>
      <c r="P36" s="63">
        <v>0</v>
      </c>
      <c r="Q36" s="63">
        <v>25</v>
      </c>
      <c r="R36" s="63">
        <v>25</v>
      </c>
      <c r="S36" s="63">
        <v>25</v>
      </c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5"/>
      <c r="AF36" s="53">
        <v>0</v>
      </c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5"/>
    </row>
    <row r="37" spans="1:49" ht="17.399999999999999" hidden="1" customHeight="1">
      <c r="A37" s="47">
        <v>14</v>
      </c>
      <c r="B37" s="44"/>
      <c r="C37" s="39">
        <f>L37-K37</f>
        <v>0</v>
      </c>
      <c r="D37" s="17">
        <f>SUM(AA37:AM37)</f>
        <v>0</v>
      </c>
      <c r="E37" s="33" t="e">
        <f t="shared" si="2"/>
        <v>#DIV/0!</v>
      </c>
      <c r="F37" s="34">
        <f>LARGE(N37:Z37,2)</f>
        <v>25</v>
      </c>
      <c r="G37" s="34">
        <f>LARGE(N37:Z37,3)</f>
        <v>25</v>
      </c>
      <c r="H37" s="34">
        <f>LARGE(N37:Z37,4)</f>
        <v>25</v>
      </c>
      <c r="I37" s="49">
        <f t="shared" si="3"/>
        <v>25</v>
      </c>
      <c r="J37" s="49">
        <f t="shared" si="4"/>
        <v>0</v>
      </c>
      <c r="K37" s="18">
        <f t="shared" si="5"/>
        <v>100</v>
      </c>
      <c r="L37" s="19">
        <f>SUM(N37:Z37)</f>
        <v>100</v>
      </c>
      <c r="M37" s="20">
        <v>0</v>
      </c>
      <c r="N37" s="69"/>
      <c r="O37" s="69">
        <v>0</v>
      </c>
      <c r="P37" s="69">
        <v>25</v>
      </c>
      <c r="Q37" s="69">
        <v>25</v>
      </c>
      <c r="R37" s="69">
        <v>25</v>
      </c>
      <c r="S37" s="69">
        <v>25</v>
      </c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70"/>
      <c r="AF37" s="53">
        <v>0</v>
      </c>
      <c r="AG37" s="53"/>
      <c r="AH37" s="53"/>
      <c r="AI37" s="53"/>
      <c r="AJ37" s="53"/>
      <c r="AK37" s="53"/>
      <c r="AL37" s="53"/>
      <c r="AM37" s="72"/>
      <c r="AN37" s="53"/>
      <c r="AO37" s="53"/>
      <c r="AP37" s="53"/>
      <c r="AQ37" s="53"/>
      <c r="AR37" s="53"/>
      <c r="AS37" s="53"/>
      <c r="AT37" s="53"/>
      <c r="AU37" s="53"/>
      <c r="AV37" s="53"/>
      <c r="AW37" s="55"/>
    </row>
    <row r="38" spans="1:49" ht="17.399999999999999">
      <c r="A38" s="50"/>
      <c r="B38" s="88" t="s">
        <v>18</v>
      </c>
      <c r="C38" s="88"/>
      <c r="D38" s="23">
        <f>SUM(D5:D37)</f>
        <v>694275</v>
      </c>
      <c r="E38" s="24"/>
      <c r="F38" s="6"/>
      <c r="G38" s="6"/>
      <c r="H38" s="6"/>
      <c r="I38" s="6"/>
      <c r="J38" s="6"/>
      <c r="K38" s="85" t="s">
        <v>19</v>
      </c>
      <c r="L38" s="85"/>
      <c r="M38" s="25">
        <f>SUM(M5:M37)</f>
        <v>140</v>
      </c>
      <c r="AF38" s="59">
        <f t="shared" ref="AF38:AW38" si="11">SUM(AF5:AF15)</f>
        <v>13430</v>
      </c>
      <c r="AG38" s="26">
        <f t="shared" si="11"/>
        <v>59370</v>
      </c>
      <c r="AH38" s="26">
        <f t="shared" si="11"/>
        <v>48420</v>
      </c>
      <c r="AI38" s="26">
        <f t="shared" si="11"/>
        <v>5030</v>
      </c>
      <c r="AJ38" s="26">
        <f t="shared" si="11"/>
        <v>40190</v>
      </c>
      <c r="AK38" s="26">
        <f t="shared" si="11"/>
        <v>12070</v>
      </c>
      <c r="AL38" s="26">
        <f t="shared" si="11"/>
        <v>52610</v>
      </c>
      <c r="AM38" s="26">
        <f t="shared" si="11"/>
        <v>26480</v>
      </c>
      <c r="AN38" s="26">
        <f t="shared" si="11"/>
        <v>83190</v>
      </c>
      <c r="AO38" s="26">
        <f t="shared" si="11"/>
        <v>51660</v>
      </c>
      <c r="AP38" s="26">
        <f t="shared" si="11"/>
        <v>37080</v>
      </c>
      <c r="AQ38" s="26">
        <f t="shared" si="11"/>
        <v>77775</v>
      </c>
      <c r="AR38" s="26">
        <f t="shared" si="11"/>
        <v>45240</v>
      </c>
      <c r="AS38" s="26">
        <f t="shared" si="11"/>
        <v>19220</v>
      </c>
      <c r="AT38" s="26">
        <f t="shared" si="11"/>
        <v>34760</v>
      </c>
      <c r="AU38" s="26">
        <f t="shared" si="11"/>
        <v>61400</v>
      </c>
      <c r="AV38" s="26">
        <f t="shared" si="11"/>
        <v>19110</v>
      </c>
      <c r="AW38" s="68">
        <f t="shared" si="11"/>
        <v>7240</v>
      </c>
    </row>
    <row r="39" spans="1:49" ht="15.6">
      <c r="A39" s="27"/>
      <c r="B39" s="81" t="s">
        <v>20</v>
      </c>
      <c r="C39" s="81"/>
      <c r="D39" s="28">
        <f>D38/M38</f>
        <v>4959.1071428571431</v>
      </c>
      <c r="E39" s="29"/>
      <c r="F39" s="1"/>
      <c r="G39" s="1"/>
      <c r="H39" s="1"/>
      <c r="I39" s="1"/>
      <c r="J39" s="1"/>
      <c r="K39" s="82" t="s">
        <v>21</v>
      </c>
      <c r="L39" s="82"/>
      <c r="M39" s="30">
        <f>M38/18</f>
        <v>7.7777777777777777</v>
      </c>
    </row>
  </sheetData>
  <sortState ref="A5:AW14">
    <sortCondition ref="C5:C14"/>
    <sortCondition descending="1" ref="D5:D14"/>
  </sortState>
  <mergeCells count="8">
    <mergeCell ref="AS3:BE3"/>
    <mergeCell ref="B39:C39"/>
    <mergeCell ref="K39:L39"/>
    <mergeCell ref="A2:J2"/>
    <mergeCell ref="AF3:AR3"/>
    <mergeCell ref="F3:J3"/>
    <mergeCell ref="B38:C38"/>
    <mergeCell ref="K38:L38"/>
  </mergeCells>
  <phoneticPr fontId="0" type="noConversion"/>
  <pageMargins left="0.39374999999999999" right="0" top="0" bottom="0" header="0.46" footer="0.51180555555555551"/>
  <pageSetup paperSize="9" scale="30" firstPageNumber="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2023</vt:lpstr>
      <vt:lpstr>Blad1</vt:lpstr>
      <vt:lpstr>'2023'!Afdrukbereik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Bakker</dc:creator>
  <cp:lastModifiedBy>Theo Bakker</cp:lastModifiedBy>
  <cp:lastPrinted>2023-10-21T14:14:21Z</cp:lastPrinted>
  <dcterms:created xsi:type="dcterms:W3CDTF">2009-06-08T17:33:30Z</dcterms:created>
  <dcterms:modified xsi:type="dcterms:W3CDTF">2023-12-03T11:06:10Z</dcterms:modified>
</cp:coreProperties>
</file>