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8" yWindow="-108" windowWidth="23256" windowHeight="12456"/>
  </bookViews>
  <sheets>
    <sheet name="2022" sheetId="1" r:id="rId1"/>
  </sheets>
  <definedNames>
    <definedName name="_xlnm.Print_Area" localSheetId="0">'2022'!$A$1:$BF$40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" i="1"/>
  <c r="M18" l="1"/>
  <c r="M16"/>
  <c r="M14"/>
  <c r="M7"/>
  <c r="D18"/>
  <c r="D16"/>
  <c r="D17"/>
  <c r="D14"/>
  <c r="D12"/>
  <c r="D15"/>
  <c r="D10"/>
  <c r="D13"/>
  <c r="D11"/>
  <c r="D8"/>
  <c r="D7"/>
  <c r="D9"/>
  <c r="D6"/>
  <c r="D5"/>
  <c r="L18"/>
  <c r="L11"/>
  <c r="L16"/>
  <c r="L15"/>
  <c r="L7"/>
  <c r="L14"/>
  <c r="F18"/>
  <c r="G18"/>
  <c r="H18"/>
  <c r="I18"/>
  <c r="F14"/>
  <c r="G14"/>
  <c r="H14"/>
  <c r="I14"/>
  <c r="F7"/>
  <c r="G7"/>
  <c r="H7"/>
  <c r="I7"/>
  <c r="G16"/>
  <c r="F16"/>
  <c r="AM38" l="1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AL38"/>
  <c r="AK38"/>
  <c r="AJ38"/>
  <c r="AI38"/>
  <c r="AH38"/>
  <c r="AG38"/>
  <c r="AF38"/>
  <c r="J9"/>
  <c r="J17"/>
  <c r="J6"/>
  <c r="J10"/>
  <c r="J5"/>
  <c r="J8"/>
  <c r="J11"/>
  <c r="J12"/>
  <c r="J15"/>
  <c r="J16"/>
  <c r="J14"/>
  <c r="J7"/>
  <c r="J18"/>
  <c r="I9"/>
  <c r="I17"/>
  <c r="I6"/>
  <c r="I10"/>
  <c r="I5"/>
  <c r="I8"/>
  <c r="I11"/>
  <c r="I12"/>
  <c r="I15"/>
  <c r="I16"/>
  <c r="J13"/>
  <c r="I13"/>
  <c r="H17"/>
  <c r="H5"/>
  <c r="H6"/>
  <c r="H10"/>
  <c r="H8"/>
  <c r="H11"/>
  <c r="H9"/>
  <c r="H12"/>
  <c r="H15"/>
  <c r="H16"/>
  <c r="G17"/>
  <c r="G5"/>
  <c r="G6"/>
  <c r="G10"/>
  <c r="G8"/>
  <c r="G11"/>
  <c r="G9"/>
  <c r="G12"/>
  <c r="G15"/>
  <c r="F17"/>
  <c r="F5"/>
  <c r="F6"/>
  <c r="F10"/>
  <c r="F8"/>
  <c r="F11"/>
  <c r="F9"/>
  <c r="F12"/>
  <c r="F15"/>
  <c r="H13"/>
  <c r="G13"/>
  <c r="F13"/>
  <c r="L13" l="1"/>
  <c r="M13"/>
  <c r="L10"/>
  <c r="M10"/>
  <c r="M11"/>
  <c r="M15"/>
  <c r="L17"/>
  <c r="M17"/>
  <c r="L8"/>
  <c r="M8"/>
  <c r="L9"/>
  <c r="M9"/>
  <c r="L5"/>
  <c r="M5"/>
  <c r="L12"/>
  <c r="M12"/>
  <c r="L6"/>
  <c r="M6"/>
  <c r="E18" l="1"/>
  <c r="K18"/>
  <c r="C18" s="1"/>
  <c r="E7"/>
  <c r="E6"/>
  <c r="E12"/>
  <c r="E13"/>
  <c r="E17"/>
  <c r="K15"/>
  <c r="C15" s="1"/>
  <c r="K10"/>
  <c r="C10" s="1"/>
  <c r="E14"/>
  <c r="E9"/>
  <c r="E10"/>
  <c r="K6"/>
  <c r="C6" s="1"/>
  <c r="E11"/>
  <c r="K16"/>
  <c r="C16" s="1"/>
  <c r="K13"/>
  <c r="C13" s="1"/>
  <c r="K12"/>
  <c r="C12" s="1"/>
  <c r="K5"/>
  <c r="C5" s="1"/>
  <c r="K9"/>
  <c r="C9" s="1"/>
  <c r="K7"/>
  <c r="C7" s="1"/>
  <c r="K17"/>
  <c r="C17" s="1"/>
  <c r="K11"/>
  <c r="C11" s="1"/>
  <c r="K14"/>
  <c r="C14" s="1"/>
  <c r="E8"/>
  <c r="K8"/>
  <c r="C8" s="1"/>
  <c r="E16"/>
  <c r="D38"/>
  <c r="E5"/>
  <c r="M38"/>
  <c r="E15"/>
  <c r="D39" l="1"/>
</calcChain>
</file>

<file path=xl/sharedStrings.xml><?xml version="1.0" encoding="utf-8"?>
<sst xmlns="http://schemas.openxmlformats.org/spreadsheetml/2006/main" count="71" uniqueCount="40">
  <si>
    <t>Tot.</t>
  </si>
  <si>
    <t>Gev.</t>
  </si>
  <si>
    <t>Pl.</t>
  </si>
  <si>
    <t>Naam</t>
  </si>
  <si>
    <t>Pnt.</t>
  </si>
  <si>
    <t>Gewicht</t>
  </si>
  <si>
    <t>Gem.gewicht</t>
  </si>
  <si>
    <t>4e</t>
  </si>
  <si>
    <t>3e</t>
  </si>
  <si>
    <t>2e</t>
  </si>
  <si>
    <t>1e</t>
  </si>
  <si>
    <t>Afschr.</t>
  </si>
  <si>
    <t>Punten</t>
  </si>
  <si>
    <t>Wed.</t>
  </si>
  <si>
    <t>Wim Langstraat</t>
  </si>
  <si>
    <t>Theo Bakker</t>
  </si>
  <si>
    <t>Piet Zevenbergen</t>
  </si>
  <si>
    <t>Piet Barendregt</t>
  </si>
  <si>
    <t xml:space="preserve">Ren van Bijsterveld </t>
  </si>
  <si>
    <t>Ed Verbaas</t>
  </si>
  <si>
    <t>Totaal gewicht:</t>
  </si>
  <si>
    <t>Deelnemers:</t>
  </si>
  <si>
    <t>Gemm. Gewicht/deelnemer</t>
  </si>
  <si>
    <t>Gemm. deeln.</t>
  </si>
  <si>
    <t>Patrick Vroegh</t>
  </si>
  <si>
    <t>Voedings</t>
  </si>
  <si>
    <t>Spui</t>
  </si>
  <si>
    <t>Bernisse</t>
  </si>
  <si>
    <t>Voornse</t>
  </si>
  <si>
    <t xml:space="preserve">Voornse </t>
  </si>
  <si>
    <t>Hans van de Torre</t>
  </si>
  <si>
    <t>Albert Kannegieter</t>
  </si>
  <si>
    <t>Jan Zevenbergen</t>
  </si>
  <si>
    <t>Brielse</t>
  </si>
  <si>
    <t>John de Neef</t>
  </si>
  <si>
    <t>Ron van Ballegoie</t>
  </si>
  <si>
    <t>Edwin Zevenbergen</t>
  </si>
  <si>
    <t>Jaap Boer</t>
  </si>
  <si>
    <t>5e</t>
  </si>
  <si>
    <t>Zaterdagcompetitie 2022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</si>
</sst>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4" tint="0.59996337778862885"/>
        <bgColor indexed="22"/>
      </patternFill>
    </fill>
    <fill>
      <patternFill patternType="solid">
        <fgColor theme="4" tint="0.59996337778862885"/>
        <bgColor indexed="27"/>
      </patternFill>
    </fill>
    <fill>
      <patternFill patternType="solid">
        <fgColor rgb="FFFF0000"/>
        <bgColor indexed="26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4" fillId="2" borderId="0" xfId="0" applyFont="1" applyFill="1"/>
    <xf numFmtId="3" fontId="4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/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2" borderId="11" xfId="0" applyFont="1" applyFill="1" applyBorder="1"/>
    <xf numFmtId="3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indent="1"/>
    </xf>
    <xf numFmtId="1" fontId="5" fillId="2" borderId="17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3" fontId="4" fillId="2" borderId="20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indent="1"/>
    </xf>
    <xf numFmtId="3" fontId="4" fillId="2" borderId="21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5" xfId="0" applyFont="1" applyFill="1" applyBorder="1"/>
    <xf numFmtId="0" fontId="4" fillId="0" borderId="12" xfId="0" applyFont="1" applyBorder="1" applyAlignment="1">
      <alignment horizontal="left" indent="1"/>
    </xf>
    <xf numFmtId="0" fontId="4" fillId="2" borderId="16" xfId="0" applyFont="1" applyFill="1" applyBorder="1" applyAlignment="1">
      <alignment horizontal="left" indent="1"/>
    </xf>
    <xf numFmtId="0" fontId="0" fillId="4" borderId="5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Alignment="1" applyProtection="1">
      <alignment horizontal="center"/>
      <protection locked="0"/>
    </xf>
    <xf numFmtId="3" fontId="0" fillId="5" borderId="16" xfId="0" applyNumberFormat="1" applyFill="1" applyBorder="1" applyAlignment="1" applyProtection="1">
      <alignment horizontal="center"/>
      <protection locked="0"/>
    </xf>
    <xf numFmtId="3" fontId="0" fillId="5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0" fillId="4" borderId="26" xfId="0" applyFill="1" applyBorder="1" applyAlignment="1" applyProtection="1">
      <alignment horizontal="center" vertical="top"/>
      <protection locked="0"/>
    </xf>
    <xf numFmtId="3" fontId="1" fillId="2" borderId="4" xfId="0" applyNumberFormat="1" applyFont="1" applyFill="1" applyBorder="1"/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2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0" fontId="5" fillId="0" borderId="9" xfId="0" applyFont="1" applyFill="1" applyBorder="1" applyAlignment="1">
      <alignment horizontal="center"/>
    </xf>
    <xf numFmtId="164" fontId="0" fillId="3" borderId="0" xfId="0" applyNumberFormat="1" applyFill="1" applyAlignment="1" applyProtection="1">
      <alignment horizontal="center"/>
      <protection locked="0"/>
    </xf>
    <xf numFmtId="164" fontId="0" fillId="3" borderId="27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3" fontId="0" fillId="5" borderId="0" xfId="0" applyNumberForma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3" fontId="0" fillId="5" borderId="1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 vertical="top"/>
      <protection locked="0"/>
    </xf>
    <xf numFmtId="164" fontId="0" fillId="3" borderId="0" xfId="0" applyNumberFormat="1" applyFill="1" applyBorder="1" applyAlignment="1" applyProtection="1">
      <alignment horizontal="center"/>
      <protection locked="0"/>
    </xf>
    <xf numFmtId="164" fontId="0" fillId="3" borderId="15" xfId="0" applyNumberFormat="1" applyFill="1" applyBorder="1" applyAlignment="1" applyProtection="1">
      <alignment horizontal="center"/>
      <protection locked="0"/>
    </xf>
    <xf numFmtId="164" fontId="0" fillId="3" borderId="19" xfId="0" applyNumberForma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>
      <alignment horizontal="center"/>
    </xf>
    <xf numFmtId="3" fontId="0" fillId="5" borderId="7" xfId="0" applyNumberFormat="1" applyFill="1" applyBorder="1" applyAlignment="1" applyProtection="1">
      <alignment horizontal="center"/>
      <protection locked="0"/>
    </xf>
    <xf numFmtId="1" fontId="4" fillId="2" borderId="0" xfId="0" applyNumberFormat="1" applyFont="1" applyFill="1" applyBorder="1" applyAlignment="1">
      <alignment horizontal="center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6" fillId="5" borderId="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224518</xdr:colOff>
      <xdr:row>0</xdr:row>
      <xdr:rowOff>141515</xdr:rowOff>
    </xdr:from>
    <xdr:to>
      <xdr:col>1</xdr:col>
      <xdr:colOff>1613807</xdr:colOff>
      <xdr:row>2</xdr:row>
      <xdr:rowOff>103415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592818" y="141515"/>
          <a:ext cx="1389289" cy="546100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:a16="http://schemas.microsoft.com/office/drawing/2014/main" xmlns="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:a16="http://schemas.microsoft.com/office/drawing/2014/main" xmlns="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xmlns="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E39"/>
  <sheetViews>
    <sheetView tabSelected="1" zoomScale="60" zoomScaleNormal="60" workbookViewId="0">
      <selection activeCell="D55" sqref="D55"/>
    </sheetView>
  </sheetViews>
  <sheetFormatPr defaultColWidth="9.109375" defaultRowHeight="15"/>
  <cols>
    <col min="1" max="1" width="5.44140625" style="1" customWidth="1"/>
    <col min="2" max="2" width="36.109375" style="1" customWidth="1"/>
    <col min="3" max="3" width="24" style="1" customWidth="1"/>
    <col min="4" max="4" width="16.44140625" style="1" customWidth="1"/>
    <col min="5" max="5" width="18.6640625" style="1" customWidth="1"/>
    <col min="6" max="9" width="4.44140625" style="2" customWidth="1"/>
    <col min="10" max="10" width="5.33203125" style="2" customWidth="1"/>
    <col min="11" max="11" width="19" style="1" customWidth="1"/>
    <col min="12" max="12" width="10.6640625" style="1" customWidth="1"/>
    <col min="13" max="13" width="10.77734375" style="1" customWidth="1"/>
    <col min="14" max="14" width="8.6640625" style="1" customWidth="1"/>
    <col min="15" max="15" width="8.109375" style="1" customWidth="1"/>
    <col min="16" max="16" width="10.88671875" style="1" customWidth="1"/>
    <col min="17" max="19" width="8.6640625" style="1" customWidth="1"/>
    <col min="20" max="21" width="9.6640625" style="1" customWidth="1"/>
    <col min="22" max="22" width="9.33203125" style="1" customWidth="1"/>
    <col min="23" max="26" width="8.6640625" style="1" customWidth="1"/>
    <col min="27" max="27" width="10.6640625" style="1" customWidth="1"/>
    <col min="28" max="28" width="10" style="1" customWidth="1"/>
    <col min="29" max="29" width="11.44140625" style="1" customWidth="1"/>
    <col min="30" max="30" width="10.44140625" style="1" customWidth="1"/>
    <col min="31" max="31" width="8.6640625" style="1" customWidth="1"/>
    <col min="32" max="32" width="10.5546875" style="1" customWidth="1"/>
    <col min="33" max="33" width="10.109375" style="1" customWidth="1"/>
    <col min="34" max="34" width="9.33203125" style="1" customWidth="1"/>
    <col min="35" max="35" width="8.6640625" style="1" customWidth="1"/>
    <col min="36" max="36" width="10" style="1" customWidth="1"/>
    <col min="37" max="39" width="10.6640625" style="1" customWidth="1"/>
    <col min="40" max="40" width="12.33203125" style="1" customWidth="1"/>
    <col min="41" max="43" width="12.88671875" style="1" customWidth="1"/>
    <col min="44" max="44" width="0.21875" style="1" customWidth="1"/>
    <col min="45" max="59" width="12.77734375" style="1" customWidth="1"/>
    <col min="60" max="16384" width="9.109375" style="1"/>
  </cols>
  <sheetData>
    <row r="1" spans="1:57" ht="22.8">
      <c r="A1" s="3"/>
      <c r="B1" s="3"/>
      <c r="C1" s="3"/>
      <c r="D1" s="3"/>
      <c r="E1" s="3"/>
      <c r="F1" s="3"/>
      <c r="G1" s="3"/>
      <c r="H1" s="3"/>
      <c r="I1" s="63"/>
      <c r="J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57" ht="22.8">
      <c r="A2" s="82" t="s">
        <v>39</v>
      </c>
      <c r="B2" s="82"/>
      <c r="C2" s="82"/>
      <c r="D2" s="82"/>
      <c r="E2" s="82"/>
      <c r="F2" s="82"/>
      <c r="G2" s="82"/>
      <c r="H2" s="82"/>
      <c r="I2" s="82"/>
      <c r="J2" s="82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57" ht="17.399999999999999">
      <c r="A3" s="6"/>
      <c r="B3" s="6"/>
      <c r="C3" s="6"/>
      <c r="D3" s="7"/>
      <c r="E3" s="7"/>
      <c r="F3" s="84"/>
      <c r="G3" s="85"/>
      <c r="H3" s="85"/>
      <c r="I3" s="85"/>
      <c r="J3" s="86"/>
      <c r="K3" s="8" t="s">
        <v>0</v>
      </c>
      <c r="L3" s="8" t="s">
        <v>0</v>
      </c>
      <c r="M3" s="9" t="s">
        <v>1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2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83"/>
      <c r="AS3" s="78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</row>
    <row r="4" spans="1:57" ht="18" customHeight="1">
      <c r="A4" s="10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F4" s="15" t="s">
        <v>38</v>
      </c>
      <c r="G4" s="15" t="s">
        <v>7</v>
      </c>
      <c r="H4" s="15" t="s">
        <v>8</v>
      </c>
      <c r="I4" s="48" t="s">
        <v>9</v>
      </c>
      <c r="J4" s="48" t="s">
        <v>10</v>
      </c>
      <c r="K4" s="15" t="s">
        <v>11</v>
      </c>
      <c r="L4" s="15" t="s">
        <v>12</v>
      </c>
      <c r="M4" s="16" t="s">
        <v>13</v>
      </c>
      <c r="N4" s="54" t="s">
        <v>28</v>
      </c>
      <c r="O4" s="54" t="s">
        <v>33</v>
      </c>
      <c r="P4" s="54" t="s">
        <v>27</v>
      </c>
      <c r="Q4" s="54" t="s">
        <v>33</v>
      </c>
      <c r="R4" s="54" t="s">
        <v>29</v>
      </c>
      <c r="S4" s="54" t="s">
        <v>33</v>
      </c>
      <c r="T4" s="54" t="s">
        <v>27</v>
      </c>
      <c r="U4" s="54" t="s">
        <v>28</v>
      </c>
      <c r="V4" s="54" t="s">
        <v>26</v>
      </c>
      <c r="W4" s="54" t="s">
        <v>27</v>
      </c>
      <c r="X4" s="54" t="s">
        <v>27</v>
      </c>
      <c r="Y4" s="54" t="s">
        <v>25</v>
      </c>
      <c r="Z4" s="54" t="s">
        <v>26</v>
      </c>
      <c r="AA4" s="54" t="s">
        <v>27</v>
      </c>
      <c r="AB4" s="54" t="s">
        <v>28</v>
      </c>
      <c r="AC4" s="54" t="s">
        <v>29</v>
      </c>
      <c r="AD4" s="58" t="s">
        <v>29</v>
      </c>
      <c r="AE4" s="59" t="s">
        <v>28</v>
      </c>
      <c r="AF4" s="42" t="s">
        <v>28</v>
      </c>
      <c r="AG4" s="42" t="s">
        <v>33</v>
      </c>
      <c r="AH4" s="42" t="s">
        <v>27</v>
      </c>
      <c r="AI4" s="42" t="s">
        <v>33</v>
      </c>
      <c r="AJ4" s="42" t="s">
        <v>28</v>
      </c>
      <c r="AK4" s="42" t="s">
        <v>33</v>
      </c>
      <c r="AL4" s="42" t="s">
        <v>27</v>
      </c>
      <c r="AM4" s="42" t="s">
        <v>28</v>
      </c>
      <c r="AN4" s="42" t="s">
        <v>26</v>
      </c>
      <c r="AO4" s="42" t="s">
        <v>27</v>
      </c>
      <c r="AP4" s="42" t="s">
        <v>27</v>
      </c>
      <c r="AQ4" s="42" t="s">
        <v>25</v>
      </c>
      <c r="AR4" s="71" t="s">
        <v>26</v>
      </c>
      <c r="AS4" s="42" t="s">
        <v>27</v>
      </c>
      <c r="AT4" s="42" t="s">
        <v>28</v>
      </c>
      <c r="AU4" s="42" t="s">
        <v>29</v>
      </c>
      <c r="AV4" s="42" t="s">
        <v>29</v>
      </c>
      <c r="AW4" s="42" t="s">
        <v>28</v>
      </c>
    </row>
    <row r="5" spans="1:57" ht="17.399999999999999">
      <c r="A5" s="89">
        <v>1</v>
      </c>
      <c r="B5" s="53" t="s">
        <v>24</v>
      </c>
      <c r="C5" s="38">
        <f>L5-K5</f>
        <v>20</v>
      </c>
      <c r="D5" s="18">
        <f>SUM(AF5:AW5)</f>
        <v>153788</v>
      </c>
      <c r="E5" s="43">
        <f>D5/M5</f>
        <v>10252.533333333333</v>
      </c>
      <c r="F5" s="69">
        <f>LARGE(N5:AE5,1)</f>
        <v>25</v>
      </c>
      <c r="G5" s="69">
        <f>LARGE(N5:AE5,2)</f>
        <v>25</v>
      </c>
      <c r="H5" s="69">
        <f>LARGE(N5:AE5,3)</f>
        <v>25</v>
      </c>
      <c r="I5" s="49">
        <f>LARGE(N5:AE5,4)</f>
        <v>4</v>
      </c>
      <c r="J5" s="49">
        <f>LARGE(N5:AE5,5)</f>
        <v>3</v>
      </c>
      <c r="K5" s="69">
        <f>SUM(F5:J5)</f>
        <v>82</v>
      </c>
      <c r="L5" s="77">
        <f>SUM(N5:AE5)</f>
        <v>102</v>
      </c>
      <c r="M5" s="35">
        <f>COUNTIF(N5:AE5,"&lt;25")</f>
        <v>15</v>
      </c>
      <c r="N5" s="72">
        <v>25</v>
      </c>
      <c r="O5" s="72">
        <v>1</v>
      </c>
      <c r="P5" s="72">
        <v>1</v>
      </c>
      <c r="Q5" s="72">
        <v>1</v>
      </c>
      <c r="R5" s="72">
        <v>2</v>
      </c>
      <c r="S5" s="72">
        <v>2</v>
      </c>
      <c r="T5" s="72">
        <v>4</v>
      </c>
      <c r="U5" s="72">
        <v>2</v>
      </c>
      <c r="V5" s="72">
        <v>1</v>
      </c>
      <c r="W5" s="72">
        <v>1</v>
      </c>
      <c r="X5" s="72">
        <v>1</v>
      </c>
      <c r="Y5" s="72">
        <v>25</v>
      </c>
      <c r="Z5" s="72">
        <v>3</v>
      </c>
      <c r="AA5" s="72">
        <v>1</v>
      </c>
      <c r="AB5" s="72">
        <v>2</v>
      </c>
      <c r="AC5" s="72">
        <v>3</v>
      </c>
      <c r="AD5" s="72">
        <v>25</v>
      </c>
      <c r="AE5" s="66">
        <v>2</v>
      </c>
      <c r="AF5" s="68">
        <v>0</v>
      </c>
      <c r="AG5" s="68">
        <v>2380</v>
      </c>
      <c r="AH5" s="68">
        <v>19140</v>
      </c>
      <c r="AI5" s="68">
        <v>4310</v>
      </c>
      <c r="AJ5" s="68">
        <v>10150</v>
      </c>
      <c r="AK5" s="68">
        <v>1830</v>
      </c>
      <c r="AL5" s="68">
        <v>2990</v>
      </c>
      <c r="AM5" s="68">
        <v>3870</v>
      </c>
      <c r="AN5" s="68">
        <v>12020</v>
      </c>
      <c r="AO5" s="68">
        <v>65270</v>
      </c>
      <c r="AP5" s="68">
        <v>12350</v>
      </c>
      <c r="AQ5" s="68">
        <v>0</v>
      </c>
      <c r="AR5" s="70">
        <v>14570</v>
      </c>
      <c r="AS5" s="55">
        <v>878</v>
      </c>
      <c r="AT5" s="55">
        <v>2630</v>
      </c>
      <c r="AU5" s="55">
        <v>660</v>
      </c>
      <c r="AV5" s="55">
        <v>0</v>
      </c>
      <c r="AW5" s="56">
        <v>740</v>
      </c>
      <c r="AX5" s="19"/>
      <c r="AY5" s="23"/>
    </row>
    <row r="6" spans="1:57" ht="17.399999999999999">
      <c r="A6" s="17">
        <v>2</v>
      </c>
      <c r="B6" s="37" t="s">
        <v>14</v>
      </c>
      <c r="C6" s="39">
        <f>L6-K6</f>
        <v>23</v>
      </c>
      <c r="D6" s="18">
        <f>SUM(AF6:AW6)</f>
        <v>106260</v>
      </c>
      <c r="E6" s="31">
        <f>D6/M6</f>
        <v>7590</v>
      </c>
      <c r="F6" s="19">
        <f>LARGE(N6:AE6,1)</f>
        <v>25</v>
      </c>
      <c r="G6" s="19">
        <f>LARGE(N6:AE6,2)</f>
        <v>25</v>
      </c>
      <c r="H6" s="19">
        <f>LARGE(N6:AE6,3)</f>
        <v>25</v>
      </c>
      <c r="I6" s="49">
        <f>LARGE(N6:AE6,4)</f>
        <v>25</v>
      </c>
      <c r="J6" s="49">
        <f>LARGE(N6:AE6,5)</f>
        <v>3</v>
      </c>
      <c r="K6" s="19">
        <f>SUM(F6:J6)</f>
        <v>103</v>
      </c>
      <c r="L6" s="20">
        <f>SUM(N6:AE6)</f>
        <v>126</v>
      </c>
      <c r="M6" s="36">
        <f>COUNTIF(N6:AE6,"&lt;25")</f>
        <v>14</v>
      </c>
      <c r="N6" s="65">
        <v>2</v>
      </c>
      <c r="O6" s="65">
        <v>3</v>
      </c>
      <c r="P6" s="65">
        <v>3</v>
      </c>
      <c r="Q6" s="65">
        <v>1</v>
      </c>
      <c r="R6" s="65">
        <v>25</v>
      </c>
      <c r="S6" s="65">
        <v>25</v>
      </c>
      <c r="T6" s="65">
        <v>25</v>
      </c>
      <c r="U6" s="65">
        <v>25</v>
      </c>
      <c r="V6" s="65">
        <v>1</v>
      </c>
      <c r="W6" s="65">
        <v>1</v>
      </c>
      <c r="X6" s="65">
        <v>3</v>
      </c>
      <c r="Y6" s="65">
        <v>3</v>
      </c>
      <c r="Z6" s="65">
        <v>1</v>
      </c>
      <c r="AA6" s="65">
        <v>1</v>
      </c>
      <c r="AB6" s="65">
        <v>3</v>
      </c>
      <c r="AC6" s="65">
        <v>1</v>
      </c>
      <c r="AD6" s="65">
        <v>2</v>
      </c>
      <c r="AE6" s="67">
        <v>1</v>
      </c>
      <c r="AF6" s="68">
        <v>3930</v>
      </c>
      <c r="AG6" s="68">
        <v>960</v>
      </c>
      <c r="AH6" s="68">
        <v>2340</v>
      </c>
      <c r="AI6" s="68">
        <v>2230</v>
      </c>
      <c r="AJ6" s="68">
        <v>0</v>
      </c>
      <c r="AK6" s="68">
        <v>0</v>
      </c>
      <c r="AL6" s="68">
        <v>0</v>
      </c>
      <c r="AM6" s="68">
        <v>0</v>
      </c>
      <c r="AN6" s="68">
        <v>9570</v>
      </c>
      <c r="AO6" s="68">
        <v>14320</v>
      </c>
      <c r="AP6" s="68">
        <v>17350</v>
      </c>
      <c r="AQ6" s="68">
        <v>1430</v>
      </c>
      <c r="AR6" s="68">
        <v>46640</v>
      </c>
      <c r="AS6" s="55">
        <v>930</v>
      </c>
      <c r="AT6" s="55">
        <v>2070</v>
      </c>
      <c r="AU6" s="55">
        <v>1960</v>
      </c>
      <c r="AV6" s="55">
        <v>1900</v>
      </c>
      <c r="AW6" s="57">
        <v>630</v>
      </c>
      <c r="AX6" s="19"/>
      <c r="AY6" s="23"/>
    </row>
    <row r="7" spans="1:57" ht="17.399999999999999">
      <c r="A7" s="17">
        <v>3</v>
      </c>
      <c r="B7" s="37" t="s">
        <v>17</v>
      </c>
      <c r="C7" s="39">
        <f>L7-K7</f>
        <v>24</v>
      </c>
      <c r="D7" s="18">
        <f>SUM(AF7:AW7)</f>
        <v>118064</v>
      </c>
      <c r="E7" s="31">
        <f>D7/M7</f>
        <v>8433.1428571428569</v>
      </c>
      <c r="F7" s="19">
        <f>LARGE(N7:AE7,1)</f>
        <v>25</v>
      </c>
      <c r="G7" s="69">
        <f>LARGE(N7:AE7,2)</f>
        <v>25</v>
      </c>
      <c r="H7" s="69">
        <f>LARGE(N7:AE7,3)</f>
        <v>25</v>
      </c>
      <c r="I7" s="49">
        <f>LARGE(N7:AE7,4)</f>
        <v>25</v>
      </c>
      <c r="J7" s="49">
        <f>LARGE(N7:AE7,5)</f>
        <v>8</v>
      </c>
      <c r="K7" s="19">
        <f>SUM(F7:J7)</f>
        <v>108</v>
      </c>
      <c r="L7" s="20">
        <f>SUM(N7:AE7)</f>
        <v>132</v>
      </c>
      <c r="M7" s="36">
        <f>COUNTIF(N7:AE7,"&lt;25")</f>
        <v>14</v>
      </c>
      <c r="N7" s="65">
        <v>25</v>
      </c>
      <c r="O7" s="65">
        <v>25</v>
      </c>
      <c r="P7" s="65">
        <v>8</v>
      </c>
      <c r="Q7" s="65">
        <v>25</v>
      </c>
      <c r="R7" s="65">
        <v>4</v>
      </c>
      <c r="S7" s="65">
        <v>25</v>
      </c>
      <c r="T7" s="65">
        <v>1</v>
      </c>
      <c r="U7" s="65">
        <v>1</v>
      </c>
      <c r="V7" s="65">
        <v>3</v>
      </c>
      <c r="W7" s="65">
        <v>4</v>
      </c>
      <c r="X7" s="65">
        <v>1</v>
      </c>
      <c r="Y7" s="65">
        <v>2</v>
      </c>
      <c r="Z7" s="72">
        <v>1</v>
      </c>
      <c r="AA7" s="72">
        <v>2</v>
      </c>
      <c r="AB7" s="65">
        <v>1</v>
      </c>
      <c r="AC7" s="65">
        <v>2</v>
      </c>
      <c r="AD7" s="65">
        <v>1</v>
      </c>
      <c r="AE7" s="67">
        <v>1</v>
      </c>
      <c r="AF7" s="68">
        <v>0</v>
      </c>
      <c r="AG7" s="68">
        <v>0</v>
      </c>
      <c r="AH7" s="68">
        <v>0</v>
      </c>
      <c r="AI7" s="68">
        <v>0</v>
      </c>
      <c r="AJ7" s="68">
        <v>340</v>
      </c>
      <c r="AK7" s="68">
        <v>0</v>
      </c>
      <c r="AL7" s="68">
        <v>16460</v>
      </c>
      <c r="AM7" s="68">
        <v>1150</v>
      </c>
      <c r="AN7" s="68">
        <v>3460</v>
      </c>
      <c r="AO7" s="68">
        <v>3010</v>
      </c>
      <c r="AP7" s="68">
        <v>70790</v>
      </c>
      <c r="AQ7" s="68">
        <v>1980</v>
      </c>
      <c r="AR7" s="68">
        <v>12560</v>
      </c>
      <c r="AS7" s="55">
        <v>874</v>
      </c>
      <c r="AT7" s="55">
        <v>2730</v>
      </c>
      <c r="AU7" s="55">
        <v>1330</v>
      </c>
      <c r="AV7" s="55">
        <v>2000</v>
      </c>
      <c r="AW7" s="57">
        <v>1380</v>
      </c>
      <c r="AX7" s="19"/>
      <c r="AY7" s="23"/>
    </row>
    <row r="8" spans="1:57" ht="17.399999999999999">
      <c r="A8" s="17">
        <v>4</v>
      </c>
      <c r="B8" s="37" t="s">
        <v>30</v>
      </c>
      <c r="C8" s="39">
        <f>L8-K8</f>
        <v>28</v>
      </c>
      <c r="D8" s="18">
        <f>SUM(AF8:AW8)</f>
        <v>103965</v>
      </c>
      <c r="E8" s="32">
        <f>D8/M8</f>
        <v>7426.0714285714284</v>
      </c>
      <c r="F8" s="19">
        <f>LARGE(N8:AE8,1)</f>
        <v>25</v>
      </c>
      <c r="G8" s="19">
        <f>LARGE(N8:AE8,2)</f>
        <v>25</v>
      </c>
      <c r="H8" s="19">
        <f>LARGE(N8:AE8,3)</f>
        <v>25</v>
      </c>
      <c r="I8" s="49">
        <f>LARGE(N8:AE8,4)</f>
        <v>25</v>
      </c>
      <c r="J8" s="49">
        <f>LARGE(N8:AE8,5)</f>
        <v>6</v>
      </c>
      <c r="K8" s="19">
        <f>SUM(F8:J8)</f>
        <v>106</v>
      </c>
      <c r="L8" s="20">
        <f>SUM(N8:AE8)</f>
        <v>134</v>
      </c>
      <c r="M8" s="36">
        <f>COUNTIF(N8:AE8,"&lt;25")</f>
        <v>14</v>
      </c>
      <c r="N8" s="65">
        <v>4</v>
      </c>
      <c r="O8" s="65">
        <v>6</v>
      </c>
      <c r="P8" s="65">
        <v>1</v>
      </c>
      <c r="Q8" s="65">
        <v>25</v>
      </c>
      <c r="R8" s="65">
        <v>25</v>
      </c>
      <c r="S8" s="65">
        <v>2</v>
      </c>
      <c r="T8" s="65">
        <v>4</v>
      </c>
      <c r="U8" s="65">
        <v>3</v>
      </c>
      <c r="V8" s="65">
        <v>25</v>
      </c>
      <c r="W8" s="65">
        <v>2</v>
      </c>
      <c r="X8" s="65">
        <v>3</v>
      </c>
      <c r="Y8" s="65">
        <v>1</v>
      </c>
      <c r="Z8" s="65">
        <v>2</v>
      </c>
      <c r="AA8" s="65">
        <v>25</v>
      </c>
      <c r="AB8" s="65">
        <v>1</v>
      </c>
      <c r="AC8" s="65">
        <v>1</v>
      </c>
      <c r="AD8" s="65">
        <v>2</v>
      </c>
      <c r="AE8" s="67">
        <v>2</v>
      </c>
      <c r="AF8" s="68">
        <v>2470</v>
      </c>
      <c r="AG8" s="68">
        <v>0</v>
      </c>
      <c r="AH8" s="68">
        <v>4760</v>
      </c>
      <c r="AI8" s="68">
        <v>0</v>
      </c>
      <c r="AJ8" s="68">
        <v>0</v>
      </c>
      <c r="AK8" s="68">
        <v>2615</v>
      </c>
      <c r="AL8" s="68">
        <v>4390</v>
      </c>
      <c r="AM8" s="68">
        <v>1900</v>
      </c>
      <c r="AN8" s="68">
        <v>0</v>
      </c>
      <c r="AO8" s="68">
        <v>56560</v>
      </c>
      <c r="AP8" s="68">
        <v>2810</v>
      </c>
      <c r="AQ8" s="68">
        <v>3740</v>
      </c>
      <c r="AR8" s="68">
        <v>16220</v>
      </c>
      <c r="AS8" s="55">
        <v>0</v>
      </c>
      <c r="AT8" s="55">
        <v>3960</v>
      </c>
      <c r="AU8" s="55">
        <v>2680</v>
      </c>
      <c r="AV8" s="55">
        <v>1440</v>
      </c>
      <c r="AW8" s="57">
        <v>420</v>
      </c>
      <c r="AX8" s="19"/>
      <c r="AY8" s="23"/>
    </row>
    <row r="9" spans="1:57" ht="17.399999999999999">
      <c r="A9" s="17">
        <v>5</v>
      </c>
      <c r="B9" s="37" t="s">
        <v>18</v>
      </c>
      <c r="C9" s="39">
        <f>L9-K9</f>
        <v>29</v>
      </c>
      <c r="D9" s="18">
        <f>SUM(AF9:AW9)</f>
        <v>69235</v>
      </c>
      <c r="E9" s="31">
        <f>D9/M9</f>
        <v>3846.3888888888887</v>
      </c>
      <c r="F9" s="19">
        <f>LARGE(N9:AE9,1)</f>
        <v>7</v>
      </c>
      <c r="G9" s="19">
        <f>LARGE(N9:AE9,2)</f>
        <v>7</v>
      </c>
      <c r="H9" s="19">
        <f>LARGE(N9:AE9,3)</f>
        <v>5</v>
      </c>
      <c r="I9" s="49">
        <f>LARGE(N9:AE9,4)</f>
        <v>5</v>
      </c>
      <c r="J9" s="49">
        <f>LARGE(N9:AE9,5)</f>
        <v>4</v>
      </c>
      <c r="K9" s="19">
        <f>SUM(F9:J9)</f>
        <v>28</v>
      </c>
      <c r="L9" s="20">
        <f>SUM(N9:AE9)</f>
        <v>57</v>
      </c>
      <c r="M9" s="36">
        <f>COUNTIF(N9:AE9,"&lt;25")</f>
        <v>18</v>
      </c>
      <c r="N9" s="65">
        <v>7</v>
      </c>
      <c r="O9" s="65">
        <v>2</v>
      </c>
      <c r="P9" s="65">
        <v>4</v>
      </c>
      <c r="Q9" s="65">
        <v>7</v>
      </c>
      <c r="R9" s="65">
        <v>1</v>
      </c>
      <c r="S9" s="65">
        <v>1</v>
      </c>
      <c r="T9" s="65">
        <v>2</v>
      </c>
      <c r="U9" s="65">
        <v>2</v>
      </c>
      <c r="V9" s="65">
        <v>4</v>
      </c>
      <c r="W9" s="65">
        <v>4</v>
      </c>
      <c r="X9" s="65">
        <v>2</v>
      </c>
      <c r="Y9" s="65">
        <v>2</v>
      </c>
      <c r="Z9" s="65">
        <v>5</v>
      </c>
      <c r="AA9" s="65">
        <v>2</v>
      </c>
      <c r="AB9" s="65">
        <v>5</v>
      </c>
      <c r="AC9" s="65">
        <v>3</v>
      </c>
      <c r="AD9" s="65">
        <v>1</v>
      </c>
      <c r="AE9" s="67">
        <v>3</v>
      </c>
      <c r="AF9" s="68">
        <v>0</v>
      </c>
      <c r="AG9" s="68">
        <v>1040</v>
      </c>
      <c r="AH9" s="68">
        <v>1000</v>
      </c>
      <c r="AI9" s="68">
        <v>0</v>
      </c>
      <c r="AJ9" s="68">
        <v>11480</v>
      </c>
      <c r="AK9" s="68">
        <v>1890</v>
      </c>
      <c r="AL9" s="68">
        <v>14710</v>
      </c>
      <c r="AM9" s="68">
        <v>260</v>
      </c>
      <c r="AN9" s="68">
        <v>5</v>
      </c>
      <c r="AO9" s="68">
        <v>3840</v>
      </c>
      <c r="AP9" s="68">
        <v>21260</v>
      </c>
      <c r="AQ9" s="68">
        <v>2100</v>
      </c>
      <c r="AR9" s="68">
        <v>2010</v>
      </c>
      <c r="AS9" s="55">
        <v>190</v>
      </c>
      <c r="AT9" s="55">
        <v>850</v>
      </c>
      <c r="AU9" s="55">
        <v>680</v>
      </c>
      <c r="AV9" s="55">
        <v>7800</v>
      </c>
      <c r="AW9" s="57">
        <v>120</v>
      </c>
      <c r="AX9" s="19"/>
      <c r="AY9" s="23"/>
    </row>
    <row r="10" spans="1:57" ht="17.399999999999999">
      <c r="A10" s="17">
        <v>6</v>
      </c>
      <c r="B10" s="37" t="s">
        <v>16</v>
      </c>
      <c r="C10" s="39">
        <f>L10-K10</f>
        <v>37</v>
      </c>
      <c r="D10" s="18">
        <f>SUM(AF10:AW10)</f>
        <v>99070</v>
      </c>
      <c r="E10" s="31">
        <f>D10/M10</f>
        <v>5827.6470588235297</v>
      </c>
      <c r="F10" s="19">
        <f>LARGE(N10:AE10,1)</f>
        <v>25</v>
      </c>
      <c r="G10" s="19">
        <f>LARGE(N10:AE10,2)</f>
        <v>8</v>
      </c>
      <c r="H10" s="19">
        <f>LARGE(N10:AE10,3)</f>
        <v>7</v>
      </c>
      <c r="I10" s="49">
        <f>LARGE(N10:AE10,4)</f>
        <v>6</v>
      </c>
      <c r="J10" s="49">
        <f>LARGE(N10:AE10,5)</f>
        <v>6</v>
      </c>
      <c r="K10" s="19">
        <f>SUM(F10:J10)</f>
        <v>52</v>
      </c>
      <c r="L10" s="20">
        <f>SUM(N10:AE10)</f>
        <v>89</v>
      </c>
      <c r="M10" s="36">
        <f>COUNTIF(N10:AE10,"&lt;25")</f>
        <v>17</v>
      </c>
      <c r="N10" s="65">
        <v>1</v>
      </c>
      <c r="O10" s="65">
        <v>6</v>
      </c>
      <c r="P10" s="65">
        <v>8</v>
      </c>
      <c r="Q10" s="65">
        <v>7</v>
      </c>
      <c r="R10" s="65">
        <v>2</v>
      </c>
      <c r="S10" s="65">
        <v>6</v>
      </c>
      <c r="T10" s="65">
        <v>3</v>
      </c>
      <c r="U10" s="65">
        <v>1</v>
      </c>
      <c r="V10" s="65">
        <v>3</v>
      </c>
      <c r="W10" s="65">
        <v>3</v>
      </c>
      <c r="X10" s="65">
        <v>5</v>
      </c>
      <c r="Y10" s="65">
        <v>25</v>
      </c>
      <c r="Z10" s="65">
        <v>4</v>
      </c>
      <c r="AA10" s="65">
        <v>3</v>
      </c>
      <c r="AB10" s="65">
        <v>3</v>
      </c>
      <c r="AC10" s="65">
        <v>2</v>
      </c>
      <c r="AD10" s="65">
        <v>4</v>
      </c>
      <c r="AE10" s="67">
        <v>3</v>
      </c>
      <c r="AF10" s="68">
        <v>1990</v>
      </c>
      <c r="AG10" s="68">
        <v>0</v>
      </c>
      <c r="AH10" s="68">
        <v>0</v>
      </c>
      <c r="AI10" s="68">
        <v>0</v>
      </c>
      <c r="AJ10" s="68">
        <v>7780</v>
      </c>
      <c r="AK10" s="68">
        <v>0</v>
      </c>
      <c r="AL10" s="68">
        <v>7090</v>
      </c>
      <c r="AM10" s="68">
        <v>11910</v>
      </c>
      <c r="AN10" s="68">
        <v>4820</v>
      </c>
      <c r="AO10" s="68">
        <v>49930</v>
      </c>
      <c r="AP10" s="68">
        <v>270</v>
      </c>
      <c r="AQ10" s="68">
        <v>0</v>
      </c>
      <c r="AR10" s="68">
        <v>11650</v>
      </c>
      <c r="AS10" s="55">
        <v>100</v>
      </c>
      <c r="AT10" s="55">
        <v>1680</v>
      </c>
      <c r="AU10" s="55">
        <v>940</v>
      </c>
      <c r="AV10" s="55">
        <v>550</v>
      </c>
      <c r="AW10" s="57">
        <v>360</v>
      </c>
      <c r="AX10" s="19"/>
      <c r="AY10" s="23"/>
    </row>
    <row r="11" spans="1:57" ht="17.399999999999999">
      <c r="A11" s="17">
        <v>7</v>
      </c>
      <c r="B11" s="37" t="s">
        <v>15</v>
      </c>
      <c r="C11" s="39">
        <f>L11-K11</f>
        <v>40</v>
      </c>
      <c r="D11" s="18">
        <f>SUM(AF11:AW11)</f>
        <v>51640</v>
      </c>
      <c r="E11" s="31">
        <f>D11/M11</f>
        <v>3442.6666666666665</v>
      </c>
      <c r="F11" s="19">
        <f>LARGE(N11:AE11,1)</f>
        <v>25</v>
      </c>
      <c r="G11" s="19">
        <f>LARGE(N11:AE11,2)</f>
        <v>25</v>
      </c>
      <c r="H11" s="19">
        <f>LARGE(N11:AE11,3)</f>
        <v>25</v>
      </c>
      <c r="I11" s="49">
        <f>LARGE(N11:AE11,4)</f>
        <v>8</v>
      </c>
      <c r="J11" s="49">
        <f>LARGE(N11:AE11,5)</f>
        <v>7</v>
      </c>
      <c r="K11" s="19">
        <f>SUM(F11:J11)</f>
        <v>90</v>
      </c>
      <c r="L11" s="20">
        <f>SUM(N11:AE11)</f>
        <v>130</v>
      </c>
      <c r="M11" s="36">
        <f>COUNTIF(N11:AE11,"&lt;25")</f>
        <v>15</v>
      </c>
      <c r="N11" s="65">
        <v>3</v>
      </c>
      <c r="O11" s="65">
        <v>25</v>
      </c>
      <c r="P11" s="65">
        <v>8</v>
      </c>
      <c r="Q11" s="65">
        <v>7</v>
      </c>
      <c r="R11" s="65">
        <v>5</v>
      </c>
      <c r="S11" s="65">
        <v>6</v>
      </c>
      <c r="T11" s="65">
        <v>2</v>
      </c>
      <c r="U11" s="65">
        <v>3</v>
      </c>
      <c r="V11" s="65">
        <v>2</v>
      </c>
      <c r="W11" s="65">
        <v>3</v>
      </c>
      <c r="X11" s="65">
        <v>4</v>
      </c>
      <c r="Y11" s="65">
        <v>1</v>
      </c>
      <c r="Z11" s="65">
        <v>2</v>
      </c>
      <c r="AA11" s="65">
        <v>4</v>
      </c>
      <c r="AB11" s="65">
        <v>2</v>
      </c>
      <c r="AC11" s="65">
        <v>25</v>
      </c>
      <c r="AD11" s="65">
        <v>3</v>
      </c>
      <c r="AE11" s="67">
        <v>25</v>
      </c>
      <c r="AF11" s="68">
        <v>3910</v>
      </c>
      <c r="AG11" s="68">
        <v>0</v>
      </c>
      <c r="AH11" s="68">
        <v>0</v>
      </c>
      <c r="AI11" s="68">
        <v>0</v>
      </c>
      <c r="AJ11" s="68">
        <v>240</v>
      </c>
      <c r="AK11" s="68">
        <v>0</v>
      </c>
      <c r="AL11" s="68">
        <v>17280</v>
      </c>
      <c r="AM11" s="68">
        <v>150</v>
      </c>
      <c r="AN11" s="68">
        <v>6330</v>
      </c>
      <c r="AO11" s="68">
        <v>4150</v>
      </c>
      <c r="AP11" s="68">
        <v>380</v>
      </c>
      <c r="AQ11" s="68">
        <v>3550</v>
      </c>
      <c r="AR11" s="68">
        <v>11840</v>
      </c>
      <c r="AS11" s="55">
        <v>50</v>
      </c>
      <c r="AT11" s="55">
        <v>2720</v>
      </c>
      <c r="AU11" s="55">
        <v>0</v>
      </c>
      <c r="AV11" s="55">
        <v>1040</v>
      </c>
      <c r="AW11" s="57">
        <v>0</v>
      </c>
      <c r="AX11" s="19"/>
      <c r="AY11" s="23"/>
    </row>
    <row r="12" spans="1:57" ht="17.399999999999999">
      <c r="A12" s="88">
        <v>8</v>
      </c>
      <c r="B12" s="37" t="s">
        <v>31</v>
      </c>
      <c r="C12" s="39">
        <f>L12-K12</f>
        <v>50</v>
      </c>
      <c r="D12" s="18">
        <f>SUM(AF12:AW12)</f>
        <v>9590</v>
      </c>
      <c r="E12" s="31">
        <f>D12/M12</f>
        <v>685</v>
      </c>
      <c r="F12" s="19">
        <f>LARGE(N12:AE12,1)</f>
        <v>25</v>
      </c>
      <c r="G12" s="19">
        <f>LARGE(N12:AE12,2)</f>
        <v>25</v>
      </c>
      <c r="H12" s="19">
        <f>LARGE(N12:AE12,3)</f>
        <v>25</v>
      </c>
      <c r="I12" s="49">
        <f>LARGE(N12:AE12,4)</f>
        <v>25</v>
      </c>
      <c r="J12" s="49">
        <f>LARGE(N12:AE12,5)</f>
        <v>7</v>
      </c>
      <c r="K12" s="19">
        <f>SUM(F12:J12)</f>
        <v>107</v>
      </c>
      <c r="L12" s="20">
        <f>SUM(N12:AE12)</f>
        <v>157</v>
      </c>
      <c r="M12" s="36">
        <f>COUNTIF(N12:AE12,"&lt;25")</f>
        <v>14</v>
      </c>
      <c r="N12" s="65">
        <v>7</v>
      </c>
      <c r="O12" s="65">
        <v>1</v>
      </c>
      <c r="P12" s="65">
        <v>2</v>
      </c>
      <c r="Q12" s="65">
        <v>2</v>
      </c>
      <c r="R12" s="65">
        <v>5</v>
      </c>
      <c r="S12" s="65">
        <v>6</v>
      </c>
      <c r="T12" s="65">
        <v>7</v>
      </c>
      <c r="U12" s="65">
        <v>25</v>
      </c>
      <c r="V12" s="65">
        <v>25</v>
      </c>
      <c r="W12" s="65">
        <v>2</v>
      </c>
      <c r="X12" s="65">
        <v>25</v>
      </c>
      <c r="Y12" s="65">
        <v>25</v>
      </c>
      <c r="Z12" s="65">
        <v>4</v>
      </c>
      <c r="AA12" s="65">
        <v>6</v>
      </c>
      <c r="AB12" s="65">
        <v>4</v>
      </c>
      <c r="AC12" s="65">
        <v>4</v>
      </c>
      <c r="AD12" s="65">
        <v>3</v>
      </c>
      <c r="AE12" s="67">
        <v>4</v>
      </c>
      <c r="AF12" s="68">
        <v>0</v>
      </c>
      <c r="AG12" s="68">
        <v>1220</v>
      </c>
      <c r="AH12" s="68">
        <v>2350</v>
      </c>
      <c r="AI12" s="68">
        <v>25</v>
      </c>
      <c r="AJ12" s="68">
        <v>25</v>
      </c>
      <c r="AK12" s="68">
        <v>0</v>
      </c>
      <c r="AL12" s="68">
        <v>0</v>
      </c>
      <c r="AM12" s="68">
        <v>0</v>
      </c>
      <c r="AN12" s="68">
        <v>0</v>
      </c>
      <c r="AO12" s="68">
        <v>4310</v>
      </c>
      <c r="AP12" s="68">
        <v>0</v>
      </c>
      <c r="AQ12" s="68">
        <v>0</v>
      </c>
      <c r="AR12" s="68">
        <v>100</v>
      </c>
      <c r="AS12" s="55">
        <v>0</v>
      </c>
      <c r="AT12" s="55">
        <v>230</v>
      </c>
      <c r="AU12" s="55">
        <v>610</v>
      </c>
      <c r="AV12" s="55">
        <v>670</v>
      </c>
      <c r="AW12" s="57">
        <v>50</v>
      </c>
      <c r="AX12" s="19"/>
      <c r="AY12" s="23"/>
    </row>
    <row r="13" spans="1:57" ht="17.399999999999999">
      <c r="A13" s="17">
        <v>9</v>
      </c>
      <c r="B13" s="37" t="s">
        <v>36</v>
      </c>
      <c r="C13" s="39">
        <f>L13-K13</f>
        <v>106</v>
      </c>
      <c r="D13" s="18">
        <f>SUM(AF13:AW13)</f>
        <v>45950</v>
      </c>
      <c r="E13" s="32">
        <f>D13/M13</f>
        <v>4595</v>
      </c>
      <c r="F13" s="19">
        <f>LARGE(N13:AE13,1)</f>
        <v>25</v>
      </c>
      <c r="G13" s="19">
        <f>LARGE(N13:AE13,2)</f>
        <v>25</v>
      </c>
      <c r="H13" s="19">
        <f>LARGE(N13:AE13,3)</f>
        <v>25</v>
      </c>
      <c r="I13" s="49">
        <f>LARGE(N13:AE13,4)</f>
        <v>25</v>
      </c>
      <c r="J13" s="49">
        <f>LARGE(N13:AE13,5)</f>
        <v>25</v>
      </c>
      <c r="K13" s="19">
        <f>SUM(F13:J13)</f>
        <v>125</v>
      </c>
      <c r="L13" s="20">
        <f>SUM(N13:AE13)</f>
        <v>231</v>
      </c>
      <c r="M13" s="36">
        <f>COUNTIF(N13:AE13,"&lt;25")</f>
        <v>10</v>
      </c>
      <c r="N13" s="65">
        <v>1</v>
      </c>
      <c r="O13" s="65">
        <v>25</v>
      </c>
      <c r="P13" s="65">
        <v>2</v>
      </c>
      <c r="Q13" s="65">
        <v>25</v>
      </c>
      <c r="R13" s="65">
        <v>1</v>
      </c>
      <c r="S13" s="65">
        <v>25</v>
      </c>
      <c r="T13" s="65">
        <v>3</v>
      </c>
      <c r="U13" s="65">
        <v>25</v>
      </c>
      <c r="V13" s="65">
        <v>2</v>
      </c>
      <c r="W13" s="65">
        <v>6</v>
      </c>
      <c r="X13" s="65">
        <v>6</v>
      </c>
      <c r="Y13" s="65">
        <v>3</v>
      </c>
      <c r="Z13" s="65">
        <v>3</v>
      </c>
      <c r="AA13" s="65">
        <v>4</v>
      </c>
      <c r="AB13" s="65">
        <v>25</v>
      </c>
      <c r="AC13" s="65">
        <v>25</v>
      </c>
      <c r="AD13" s="65">
        <v>25</v>
      </c>
      <c r="AE13" s="67">
        <v>25</v>
      </c>
      <c r="AF13" s="68">
        <v>10040</v>
      </c>
      <c r="AG13" s="68">
        <v>0</v>
      </c>
      <c r="AH13" s="68">
        <v>2700</v>
      </c>
      <c r="AI13" s="68">
        <v>0</v>
      </c>
      <c r="AJ13" s="68">
        <v>12800</v>
      </c>
      <c r="AK13" s="68">
        <v>0</v>
      </c>
      <c r="AL13" s="68">
        <v>8110</v>
      </c>
      <c r="AM13" s="68">
        <v>0</v>
      </c>
      <c r="AN13" s="68">
        <v>6050</v>
      </c>
      <c r="AO13" s="68">
        <v>0</v>
      </c>
      <c r="AP13" s="68">
        <v>0</v>
      </c>
      <c r="AQ13" s="68">
        <v>840</v>
      </c>
      <c r="AR13" s="68">
        <v>5370</v>
      </c>
      <c r="AS13" s="55">
        <v>40</v>
      </c>
      <c r="AT13" s="55">
        <v>0</v>
      </c>
      <c r="AU13" s="55">
        <v>0</v>
      </c>
      <c r="AV13" s="55">
        <v>0</v>
      </c>
      <c r="AW13" s="57">
        <v>0</v>
      </c>
      <c r="AX13" s="19"/>
      <c r="AY13" s="23"/>
    </row>
    <row r="14" spans="1:57" ht="17.399999999999999">
      <c r="A14" s="17">
        <v>10</v>
      </c>
      <c r="B14" s="37" t="s">
        <v>37</v>
      </c>
      <c r="C14" s="39">
        <f>L14-K14</f>
        <v>127</v>
      </c>
      <c r="D14" s="18">
        <f>SUM(AF14:AW14)</f>
        <v>6805</v>
      </c>
      <c r="E14" s="31">
        <f>D14/M14</f>
        <v>680.5</v>
      </c>
      <c r="F14" s="69">
        <f>LARGE(N14:AE14,1)</f>
        <v>25</v>
      </c>
      <c r="G14" s="69">
        <f>LARGE(N14:AE14,2)</f>
        <v>25</v>
      </c>
      <c r="H14" s="69">
        <f>LARGE(N14:AE14,3)</f>
        <v>25</v>
      </c>
      <c r="I14" s="49">
        <f>LARGE(N14:AE14,4)</f>
        <v>25</v>
      </c>
      <c r="J14" s="49">
        <f>LARGE(N14:AE14,5)</f>
        <v>25</v>
      </c>
      <c r="K14" s="19">
        <f>SUM(F14:J14)</f>
        <v>125</v>
      </c>
      <c r="L14" s="20">
        <f>SUM(N14:AE14)</f>
        <v>252</v>
      </c>
      <c r="M14" s="36">
        <f>COUNTIF(N14:AE14,"&lt;25")</f>
        <v>10</v>
      </c>
      <c r="N14" s="65">
        <v>7</v>
      </c>
      <c r="O14" s="65">
        <v>6</v>
      </c>
      <c r="P14" s="65">
        <v>8</v>
      </c>
      <c r="Q14" s="65">
        <v>7</v>
      </c>
      <c r="R14" s="65">
        <v>25</v>
      </c>
      <c r="S14" s="65">
        <v>25</v>
      </c>
      <c r="T14" s="65">
        <v>5</v>
      </c>
      <c r="U14" s="65">
        <v>25</v>
      </c>
      <c r="V14" s="65">
        <v>25</v>
      </c>
      <c r="W14" s="65">
        <v>25</v>
      </c>
      <c r="X14" s="65">
        <v>4</v>
      </c>
      <c r="Y14" s="65">
        <v>4</v>
      </c>
      <c r="Z14" s="72">
        <v>25</v>
      </c>
      <c r="AA14" s="72">
        <v>3</v>
      </c>
      <c r="AB14" s="65">
        <v>4</v>
      </c>
      <c r="AC14" s="65">
        <v>4</v>
      </c>
      <c r="AD14" s="65">
        <v>25</v>
      </c>
      <c r="AE14" s="67">
        <v>25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1640</v>
      </c>
      <c r="AM14" s="68">
        <v>0</v>
      </c>
      <c r="AN14" s="68">
        <v>0</v>
      </c>
      <c r="AO14" s="68">
        <v>0</v>
      </c>
      <c r="AP14" s="68">
        <v>2610</v>
      </c>
      <c r="AQ14" s="68">
        <v>720</v>
      </c>
      <c r="AR14" s="68">
        <v>0</v>
      </c>
      <c r="AS14" s="55">
        <v>135</v>
      </c>
      <c r="AT14" s="55">
        <v>1060</v>
      </c>
      <c r="AU14" s="55">
        <v>640</v>
      </c>
      <c r="AV14" s="55">
        <v>0</v>
      </c>
      <c r="AW14" s="57">
        <v>0</v>
      </c>
      <c r="AX14" s="19"/>
      <c r="AY14" s="23"/>
    </row>
    <row r="15" spans="1:57" ht="17.399999999999999">
      <c r="A15" s="64">
        <v>11</v>
      </c>
      <c r="B15" s="52" t="s">
        <v>32</v>
      </c>
      <c r="C15" s="39">
        <f>L15-K15</f>
        <v>154</v>
      </c>
      <c r="D15" s="18">
        <f>SUM(AF15:AW15)</f>
        <v>37440</v>
      </c>
      <c r="E15" s="45">
        <f>D15/M15</f>
        <v>4680</v>
      </c>
      <c r="F15" s="75">
        <f>LARGE(N15:AE15,1)</f>
        <v>25</v>
      </c>
      <c r="G15" s="69">
        <f>LARGE(N15:AE15,2)</f>
        <v>25</v>
      </c>
      <c r="H15" s="69">
        <f>LARGE(N15:AE15,3)</f>
        <v>25</v>
      </c>
      <c r="I15" s="49">
        <f>LARGE(N15:AE15,4)</f>
        <v>25</v>
      </c>
      <c r="J15" s="49">
        <f>LARGE(N15:AE15,5)</f>
        <v>25</v>
      </c>
      <c r="K15" s="19">
        <f>SUM(F15:J15)</f>
        <v>125</v>
      </c>
      <c r="L15" s="20">
        <f>SUM(N15:AE15)</f>
        <v>279</v>
      </c>
      <c r="M15" s="36">
        <f>COUNTIF(N15:AE15,"&lt;25")</f>
        <v>8</v>
      </c>
      <c r="N15" s="65">
        <v>2</v>
      </c>
      <c r="O15" s="65">
        <v>25</v>
      </c>
      <c r="P15" s="65">
        <v>8</v>
      </c>
      <c r="Q15" s="65">
        <v>7</v>
      </c>
      <c r="R15" s="65">
        <v>25</v>
      </c>
      <c r="S15" s="65">
        <v>1</v>
      </c>
      <c r="T15" s="65">
        <v>1</v>
      </c>
      <c r="U15" s="65">
        <v>4</v>
      </c>
      <c r="V15" s="65">
        <v>4</v>
      </c>
      <c r="W15" s="65">
        <v>25</v>
      </c>
      <c r="X15" s="65">
        <v>2</v>
      </c>
      <c r="Y15" s="65">
        <v>25</v>
      </c>
      <c r="Z15" s="65">
        <v>25</v>
      </c>
      <c r="AA15" s="72">
        <v>25</v>
      </c>
      <c r="AB15" s="65">
        <v>25</v>
      </c>
      <c r="AC15" s="65">
        <v>25</v>
      </c>
      <c r="AD15" s="65">
        <v>25</v>
      </c>
      <c r="AE15" s="67">
        <v>25</v>
      </c>
      <c r="AF15" s="68">
        <v>1870</v>
      </c>
      <c r="AG15" s="68">
        <v>0</v>
      </c>
      <c r="AH15" s="68">
        <v>0</v>
      </c>
      <c r="AI15" s="68">
        <v>0</v>
      </c>
      <c r="AJ15" s="68">
        <v>0</v>
      </c>
      <c r="AK15" s="68">
        <v>2660</v>
      </c>
      <c r="AL15" s="68">
        <v>17860</v>
      </c>
      <c r="AM15" s="68">
        <v>230</v>
      </c>
      <c r="AN15" s="68">
        <v>4380</v>
      </c>
      <c r="AO15" s="68">
        <v>0</v>
      </c>
      <c r="AP15" s="68">
        <v>10440</v>
      </c>
      <c r="AQ15" s="68">
        <v>0</v>
      </c>
      <c r="AR15" s="68">
        <v>0</v>
      </c>
      <c r="AS15" s="55">
        <v>0</v>
      </c>
      <c r="AT15" s="55">
        <v>0</v>
      </c>
      <c r="AU15" s="55">
        <v>0</v>
      </c>
      <c r="AV15" s="55">
        <v>0</v>
      </c>
      <c r="AW15" s="57">
        <v>0</v>
      </c>
      <c r="AX15" s="19"/>
      <c r="AY15" s="23"/>
    </row>
    <row r="16" spans="1:57" ht="17.399999999999999">
      <c r="A16" s="17">
        <v>12</v>
      </c>
      <c r="B16" s="37" t="s">
        <v>35</v>
      </c>
      <c r="C16" s="39">
        <f>L16-K16</f>
        <v>194</v>
      </c>
      <c r="D16" s="18">
        <f>SUM(AF16:AW16)</f>
        <v>2090</v>
      </c>
      <c r="E16" s="31">
        <f>D16/M16</f>
        <v>298.57142857142856</v>
      </c>
      <c r="F16" s="75">
        <f>LARGE(N16:AE16,1)</f>
        <v>25</v>
      </c>
      <c r="G16" s="19">
        <f>LARGE(N16:AE16,2)</f>
        <v>25</v>
      </c>
      <c r="H16" s="19">
        <f>LARGE(N16:Z16,3)</f>
        <v>25</v>
      </c>
      <c r="I16" s="49">
        <f>LARGE(N16:AE16,4)</f>
        <v>25</v>
      </c>
      <c r="J16" s="49">
        <f>LARGE(N16:AE16,5)</f>
        <v>25</v>
      </c>
      <c r="K16" s="19">
        <f>SUM(F16:J16)</f>
        <v>125</v>
      </c>
      <c r="L16" s="20">
        <f>SUM(N16:AE16)</f>
        <v>319</v>
      </c>
      <c r="M16" s="36">
        <f>COUNTIF(N16:AE16,"&lt;25")</f>
        <v>7</v>
      </c>
      <c r="N16" s="65">
        <v>7</v>
      </c>
      <c r="O16" s="65">
        <v>6</v>
      </c>
      <c r="P16" s="65">
        <v>8</v>
      </c>
      <c r="Q16" s="65">
        <v>7</v>
      </c>
      <c r="R16" s="65">
        <v>3</v>
      </c>
      <c r="S16" s="65">
        <v>6</v>
      </c>
      <c r="T16" s="65">
        <v>7</v>
      </c>
      <c r="U16" s="65">
        <v>25</v>
      </c>
      <c r="V16" s="65">
        <v>25</v>
      </c>
      <c r="W16" s="65">
        <v>25</v>
      </c>
      <c r="X16" s="65">
        <v>25</v>
      </c>
      <c r="Y16" s="65">
        <v>25</v>
      </c>
      <c r="Z16" s="65">
        <v>25</v>
      </c>
      <c r="AA16" s="65">
        <v>25</v>
      </c>
      <c r="AB16" s="65">
        <v>25</v>
      </c>
      <c r="AC16" s="65">
        <v>25</v>
      </c>
      <c r="AD16" s="65">
        <v>25</v>
      </c>
      <c r="AE16" s="67">
        <v>25</v>
      </c>
      <c r="AF16" s="68">
        <v>0</v>
      </c>
      <c r="AG16" s="68">
        <v>0</v>
      </c>
      <c r="AH16" s="68">
        <v>0</v>
      </c>
      <c r="AI16" s="68">
        <v>0</v>
      </c>
      <c r="AJ16" s="68">
        <v>2090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55">
        <v>0</v>
      </c>
      <c r="AT16" s="55">
        <v>0</v>
      </c>
      <c r="AU16" s="55">
        <v>0</v>
      </c>
      <c r="AV16" s="55">
        <v>0</v>
      </c>
      <c r="AW16" s="57">
        <v>0</v>
      </c>
    </row>
    <row r="17" spans="1:49" ht="17.399999999999999">
      <c r="A17" s="17">
        <v>13</v>
      </c>
      <c r="B17" s="37" t="s">
        <v>19</v>
      </c>
      <c r="C17" s="39">
        <f>L17-K17</f>
        <v>204</v>
      </c>
      <c r="D17" s="18">
        <f>SUM(AF17:AW17)</f>
        <v>10760</v>
      </c>
      <c r="E17" s="31">
        <f>D17/M17</f>
        <v>1793.3333333333333</v>
      </c>
      <c r="F17" s="75">
        <f>LARGE(N17:AE17,1)</f>
        <v>25</v>
      </c>
      <c r="G17" s="19">
        <f>LARGE(N17:AE17,2)</f>
        <v>25</v>
      </c>
      <c r="H17" s="19">
        <f>LARGE(N17:AE17,3)</f>
        <v>25</v>
      </c>
      <c r="I17" s="49">
        <f>LARGE(N17:AE17,4)</f>
        <v>25</v>
      </c>
      <c r="J17" s="49">
        <f>LARGE(N17:AE17,5)</f>
        <v>25</v>
      </c>
      <c r="K17" s="19">
        <f>SUM(F17:J17)</f>
        <v>125</v>
      </c>
      <c r="L17" s="20">
        <f>SUM(N17:AE17)</f>
        <v>329</v>
      </c>
      <c r="M17" s="36">
        <f>COUNTIF(N17:AE17,"&lt;25")</f>
        <v>6</v>
      </c>
      <c r="N17" s="65">
        <v>5</v>
      </c>
      <c r="O17" s="65">
        <v>2</v>
      </c>
      <c r="P17" s="65">
        <v>8</v>
      </c>
      <c r="Q17" s="65">
        <v>7</v>
      </c>
      <c r="R17" s="65">
        <v>4</v>
      </c>
      <c r="S17" s="65">
        <v>3</v>
      </c>
      <c r="T17" s="65">
        <v>25</v>
      </c>
      <c r="U17" s="65">
        <v>25</v>
      </c>
      <c r="V17" s="65">
        <v>25</v>
      </c>
      <c r="W17" s="65">
        <v>25</v>
      </c>
      <c r="X17" s="65">
        <v>25</v>
      </c>
      <c r="Y17" s="65">
        <v>25</v>
      </c>
      <c r="Z17" s="65">
        <v>25</v>
      </c>
      <c r="AA17" s="65">
        <v>25</v>
      </c>
      <c r="AB17" s="65">
        <v>25</v>
      </c>
      <c r="AC17" s="65">
        <v>25</v>
      </c>
      <c r="AD17" s="65">
        <v>25</v>
      </c>
      <c r="AE17" s="67">
        <v>25</v>
      </c>
      <c r="AF17" s="68">
        <v>1880</v>
      </c>
      <c r="AG17" s="68">
        <v>2280</v>
      </c>
      <c r="AH17" s="68">
        <v>0</v>
      </c>
      <c r="AI17" s="68">
        <v>0</v>
      </c>
      <c r="AJ17" s="68">
        <v>4280</v>
      </c>
      <c r="AK17" s="68">
        <v>2320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55">
        <v>0</v>
      </c>
      <c r="AT17" s="55">
        <v>0</v>
      </c>
      <c r="AU17" s="55">
        <v>0</v>
      </c>
      <c r="AV17" s="55">
        <v>0</v>
      </c>
      <c r="AW17" s="57">
        <v>0</v>
      </c>
    </row>
    <row r="18" spans="1:49" ht="17.399999999999999">
      <c r="A18" s="17">
        <v>14</v>
      </c>
      <c r="B18" s="37" t="s">
        <v>34</v>
      </c>
      <c r="C18" s="39">
        <f>L18-K18</f>
        <v>227</v>
      </c>
      <c r="D18" s="18">
        <f>SUM(AF18:AW18)</f>
        <v>5850</v>
      </c>
      <c r="E18" s="45">
        <f>D18/M18</f>
        <v>1170</v>
      </c>
      <c r="F18" s="75">
        <f>LARGE(N18:AE18,1)</f>
        <v>25</v>
      </c>
      <c r="G18" s="69">
        <f>LARGE(N18:AE18,2)</f>
        <v>25</v>
      </c>
      <c r="H18" s="69">
        <f>LARGE(N18:AE18,3)</f>
        <v>25</v>
      </c>
      <c r="I18" s="49">
        <f>LARGE(N18:AE18,4)</f>
        <v>25</v>
      </c>
      <c r="J18" s="49">
        <f>LARGE(N18:AE18,5)</f>
        <v>25</v>
      </c>
      <c r="K18" s="19">
        <f>SUM(F18:J18)</f>
        <v>125</v>
      </c>
      <c r="L18" s="20">
        <f>SUM(N18:AE18)</f>
        <v>352</v>
      </c>
      <c r="M18" s="36">
        <f>COUNTIF(N18:AE18,"&lt;25")</f>
        <v>5</v>
      </c>
      <c r="N18" s="65">
        <v>25</v>
      </c>
      <c r="O18" s="65">
        <v>6</v>
      </c>
      <c r="P18" s="65">
        <v>5</v>
      </c>
      <c r="Q18" s="65">
        <v>7</v>
      </c>
      <c r="R18" s="65">
        <v>3</v>
      </c>
      <c r="S18" s="65">
        <v>6</v>
      </c>
      <c r="T18" s="65">
        <v>25</v>
      </c>
      <c r="U18" s="65">
        <v>25</v>
      </c>
      <c r="V18" s="65">
        <v>25</v>
      </c>
      <c r="W18" s="65">
        <v>25</v>
      </c>
      <c r="X18" s="65">
        <v>25</v>
      </c>
      <c r="Y18" s="65">
        <v>25</v>
      </c>
      <c r="Z18" s="72">
        <v>25</v>
      </c>
      <c r="AA18" s="72">
        <v>25</v>
      </c>
      <c r="AB18" s="65">
        <v>25</v>
      </c>
      <c r="AC18" s="65">
        <v>25</v>
      </c>
      <c r="AD18" s="65">
        <v>25</v>
      </c>
      <c r="AE18" s="67">
        <v>25</v>
      </c>
      <c r="AF18" s="68">
        <v>0</v>
      </c>
      <c r="AG18" s="68">
        <v>0</v>
      </c>
      <c r="AH18" s="68">
        <v>430</v>
      </c>
      <c r="AI18" s="68">
        <v>0</v>
      </c>
      <c r="AJ18" s="68">
        <v>5420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55">
        <v>0</v>
      </c>
      <c r="AT18" s="55">
        <v>0</v>
      </c>
      <c r="AU18" s="55">
        <v>0</v>
      </c>
      <c r="AV18" s="55">
        <v>0</v>
      </c>
      <c r="AW18" s="57">
        <v>0</v>
      </c>
    </row>
    <row r="19" spans="1:49" ht="17.399999999999999" hidden="1" customHeight="1">
      <c r="A19" s="17"/>
      <c r="B19" s="37"/>
      <c r="C19" s="39"/>
      <c r="D19" s="18"/>
      <c r="E19" s="31"/>
      <c r="F19" s="19"/>
      <c r="G19" s="19"/>
      <c r="H19" s="19"/>
      <c r="I19" s="49"/>
      <c r="J19" s="49"/>
      <c r="K19" s="19"/>
      <c r="L19" s="20"/>
      <c r="M19" s="36"/>
      <c r="N19" s="22"/>
      <c r="O19" s="22"/>
      <c r="P19" s="22"/>
      <c r="Q19" s="22"/>
      <c r="R19" s="22"/>
      <c r="S19" s="65"/>
      <c r="T19" s="22"/>
      <c r="U19" s="22"/>
      <c r="V19" s="22"/>
      <c r="W19" s="65"/>
      <c r="X19" s="22"/>
      <c r="Y19" s="22"/>
      <c r="Z19" s="41"/>
      <c r="AA19" s="72"/>
      <c r="AB19" s="55"/>
      <c r="AC19" s="55"/>
      <c r="AD19" s="55"/>
      <c r="AE19" s="55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55"/>
      <c r="AT19" s="55"/>
      <c r="AU19" s="55"/>
      <c r="AV19" s="55"/>
      <c r="AW19" s="57"/>
    </row>
    <row r="20" spans="1:49" ht="18.600000000000001" hidden="1" customHeight="1">
      <c r="A20" s="17"/>
      <c r="B20" s="37"/>
      <c r="C20" s="39"/>
      <c r="D20" s="18"/>
      <c r="E20" s="32"/>
      <c r="F20" s="19"/>
      <c r="G20" s="19"/>
      <c r="H20" s="19"/>
      <c r="I20" s="49"/>
      <c r="J20" s="49"/>
      <c r="K20" s="19"/>
      <c r="L20" s="20"/>
      <c r="M20" s="36"/>
      <c r="N20" s="22"/>
      <c r="O20" s="22"/>
      <c r="P20" s="22"/>
      <c r="Q20" s="22"/>
      <c r="R20" s="22"/>
      <c r="S20" s="65"/>
      <c r="T20" s="22"/>
      <c r="U20" s="22"/>
      <c r="V20" s="22"/>
      <c r="W20" s="65"/>
      <c r="X20" s="22"/>
      <c r="Y20" s="22"/>
      <c r="Z20" s="41"/>
      <c r="AA20" s="72"/>
      <c r="AB20" s="55"/>
      <c r="AC20" s="55"/>
      <c r="AD20" s="55"/>
      <c r="AE20" s="55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55"/>
      <c r="AT20" s="55"/>
      <c r="AU20" s="55"/>
      <c r="AV20" s="55"/>
      <c r="AW20" s="57"/>
    </row>
    <row r="21" spans="1:49" ht="17.399999999999999" hidden="1" customHeight="1">
      <c r="A21" s="17"/>
      <c r="B21" s="37"/>
      <c r="C21" s="39"/>
      <c r="D21" s="18"/>
      <c r="E21" s="31"/>
      <c r="F21" s="19"/>
      <c r="G21" s="19"/>
      <c r="H21" s="19"/>
      <c r="I21" s="49"/>
      <c r="J21" s="49"/>
      <c r="K21" s="19"/>
      <c r="L21" s="20"/>
      <c r="M21" s="36"/>
      <c r="N21" s="22"/>
      <c r="O21" s="22"/>
      <c r="P21" s="22"/>
      <c r="Q21" s="22"/>
      <c r="R21" s="22"/>
      <c r="S21" s="65"/>
      <c r="T21" s="22"/>
      <c r="U21" s="22"/>
      <c r="V21" s="22"/>
      <c r="W21" s="65"/>
      <c r="X21" s="22"/>
      <c r="Y21" s="22"/>
      <c r="Z21" s="41"/>
      <c r="AA21" s="72"/>
      <c r="AB21" s="55"/>
      <c r="AC21" s="55"/>
      <c r="AD21" s="55"/>
      <c r="AE21" s="55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55"/>
      <c r="AT21" s="55"/>
      <c r="AU21" s="55"/>
      <c r="AV21" s="55"/>
      <c r="AW21" s="57"/>
    </row>
    <row r="22" spans="1:49" ht="17.399999999999999" hidden="1" customHeight="1">
      <c r="A22" s="17"/>
      <c r="B22" s="37"/>
      <c r="C22" s="39"/>
      <c r="D22" s="18"/>
      <c r="E22" s="32"/>
      <c r="F22" s="19"/>
      <c r="G22" s="19"/>
      <c r="H22" s="19"/>
      <c r="I22" s="49"/>
      <c r="J22" s="49"/>
      <c r="K22" s="19"/>
      <c r="L22" s="20"/>
      <c r="M22" s="36"/>
      <c r="N22" s="22"/>
      <c r="O22" s="22"/>
      <c r="P22" s="22"/>
      <c r="Q22" s="22"/>
      <c r="R22" s="22"/>
      <c r="S22" s="65"/>
      <c r="T22" s="22"/>
      <c r="U22" s="22"/>
      <c r="V22" s="22"/>
      <c r="W22" s="65"/>
      <c r="X22" s="22"/>
      <c r="Y22" s="22"/>
      <c r="Z22" s="41"/>
      <c r="AA22" s="72"/>
      <c r="AB22" s="55"/>
      <c r="AC22" s="55"/>
      <c r="AD22" s="55"/>
      <c r="AE22" s="55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55"/>
      <c r="AT22" s="55"/>
      <c r="AU22" s="55"/>
      <c r="AV22" s="55"/>
      <c r="AW22" s="57"/>
    </row>
    <row r="23" spans="1:49" ht="17.399999999999999" hidden="1" customHeight="1">
      <c r="A23" s="17"/>
      <c r="B23" s="37"/>
      <c r="C23" s="39"/>
      <c r="D23" s="40"/>
      <c r="E23" s="31"/>
      <c r="F23" s="19"/>
      <c r="G23" s="19"/>
      <c r="H23" s="19"/>
      <c r="I23" s="49"/>
      <c r="J23" s="49"/>
      <c r="K23" s="19"/>
      <c r="L23" s="20"/>
      <c r="M23" s="36"/>
      <c r="N23" s="22"/>
      <c r="O23" s="22"/>
      <c r="P23" s="22"/>
      <c r="Q23" s="22"/>
      <c r="R23" s="22"/>
      <c r="S23" s="65"/>
      <c r="T23" s="22"/>
      <c r="U23" s="22"/>
      <c r="V23" s="22"/>
      <c r="W23" s="65"/>
      <c r="X23" s="22"/>
      <c r="Y23" s="22"/>
      <c r="Z23" s="41"/>
      <c r="AA23" s="72"/>
      <c r="AB23" s="55"/>
      <c r="AC23" s="55"/>
      <c r="AD23" s="55"/>
      <c r="AE23" s="55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55"/>
      <c r="AT23" s="55"/>
      <c r="AU23" s="55"/>
      <c r="AV23" s="55"/>
      <c r="AW23" s="57"/>
    </row>
    <row r="24" spans="1:49" ht="17.399999999999999" hidden="1" customHeight="1">
      <c r="A24" s="17"/>
      <c r="B24" s="37"/>
      <c r="C24" s="39"/>
      <c r="D24" s="18"/>
      <c r="E24" s="31"/>
      <c r="F24" s="19"/>
      <c r="G24" s="19"/>
      <c r="H24" s="19"/>
      <c r="I24" s="49"/>
      <c r="J24" s="49"/>
      <c r="K24" s="19"/>
      <c r="L24" s="20"/>
      <c r="M24" s="36"/>
      <c r="N24" s="22"/>
      <c r="O24" s="22"/>
      <c r="P24" s="22"/>
      <c r="Q24" s="22"/>
      <c r="R24" s="22"/>
      <c r="S24" s="65"/>
      <c r="T24" s="22"/>
      <c r="U24" s="22"/>
      <c r="V24" s="22"/>
      <c r="W24" s="65"/>
      <c r="X24" s="22"/>
      <c r="Y24" s="22"/>
      <c r="Z24" s="41"/>
      <c r="AA24" s="72"/>
      <c r="AB24" s="55"/>
      <c r="AC24" s="55"/>
      <c r="AD24" s="55"/>
      <c r="AE24" s="55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55"/>
      <c r="AT24" s="55"/>
      <c r="AU24" s="55"/>
      <c r="AV24" s="55"/>
      <c r="AW24" s="57"/>
    </row>
    <row r="25" spans="1:49" ht="17.399999999999999" hidden="1" customHeight="1">
      <c r="A25" s="17"/>
      <c r="B25" s="37"/>
      <c r="C25" s="39"/>
      <c r="D25" s="18"/>
      <c r="E25" s="31"/>
      <c r="F25" s="19"/>
      <c r="G25" s="19"/>
      <c r="H25" s="19"/>
      <c r="I25" s="49"/>
      <c r="J25" s="49"/>
      <c r="K25" s="19"/>
      <c r="L25" s="20"/>
      <c r="M25" s="36"/>
      <c r="N25" s="22"/>
      <c r="O25" s="22"/>
      <c r="P25" s="22"/>
      <c r="Q25" s="22"/>
      <c r="R25" s="22"/>
      <c r="S25" s="65"/>
      <c r="T25" s="22"/>
      <c r="U25" s="22"/>
      <c r="V25" s="22"/>
      <c r="W25" s="65"/>
      <c r="X25" s="22"/>
      <c r="Y25" s="22"/>
      <c r="Z25" s="41"/>
      <c r="AA25" s="72"/>
      <c r="AB25" s="55"/>
      <c r="AC25" s="55"/>
      <c r="AD25" s="55"/>
      <c r="AE25" s="55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55"/>
      <c r="AT25" s="55"/>
      <c r="AU25" s="55"/>
      <c r="AV25" s="55"/>
      <c r="AW25" s="57"/>
    </row>
    <row r="26" spans="1:49" ht="17.399999999999999" hidden="1" customHeight="1">
      <c r="A26" s="46"/>
      <c r="B26" s="37"/>
      <c r="C26" s="39"/>
      <c r="D26" s="18"/>
      <c r="E26" s="31"/>
      <c r="F26" s="19"/>
      <c r="G26" s="19"/>
      <c r="H26" s="19"/>
      <c r="I26" s="49"/>
      <c r="J26" s="49"/>
      <c r="K26" s="19"/>
      <c r="L26" s="20"/>
      <c r="M26" s="36"/>
      <c r="N26" s="22"/>
      <c r="O26" s="22"/>
      <c r="P26" s="22"/>
      <c r="Q26" s="22"/>
      <c r="R26" s="22"/>
      <c r="S26" s="65"/>
      <c r="T26" s="22"/>
      <c r="U26" s="22"/>
      <c r="V26" s="22"/>
      <c r="W26" s="65"/>
      <c r="X26" s="22"/>
      <c r="Y26" s="22"/>
      <c r="Z26" s="41"/>
      <c r="AA26" s="72"/>
      <c r="AB26" s="55"/>
      <c r="AC26" s="55"/>
      <c r="AD26" s="55"/>
      <c r="AE26" s="55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55"/>
      <c r="AT26" s="55"/>
      <c r="AU26" s="55"/>
      <c r="AV26" s="55"/>
      <c r="AW26" s="57"/>
    </row>
    <row r="27" spans="1:49" ht="17.399999999999999" hidden="1" customHeight="1">
      <c r="A27" s="47"/>
      <c r="B27" s="37"/>
      <c r="C27" s="39"/>
      <c r="D27" s="18"/>
      <c r="E27" s="31"/>
      <c r="F27" s="19"/>
      <c r="G27" s="19"/>
      <c r="H27" s="19"/>
      <c r="I27" s="49"/>
      <c r="J27" s="49"/>
      <c r="K27" s="19"/>
      <c r="L27" s="20"/>
      <c r="M27" s="21"/>
      <c r="N27" s="22"/>
      <c r="O27" s="22"/>
      <c r="P27" s="22"/>
      <c r="Q27" s="22"/>
      <c r="R27" s="22"/>
      <c r="S27" s="65"/>
      <c r="T27" s="22"/>
      <c r="U27" s="22"/>
      <c r="V27" s="22"/>
      <c r="W27" s="65"/>
      <c r="X27" s="22"/>
      <c r="Y27" s="22"/>
      <c r="Z27" s="41"/>
      <c r="AA27" s="72"/>
      <c r="AB27" s="55"/>
      <c r="AC27" s="55"/>
      <c r="AD27" s="55"/>
      <c r="AE27" s="55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55"/>
      <c r="AT27" s="55"/>
      <c r="AU27" s="55"/>
      <c r="AV27" s="55"/>
      <c r="AW27" s="57"/>
    </row>
    <row r="28" spans="1:49" ht="17.399999999999999" hidden="1" customHeight="1">
      <c r="A28" s="47"/>
      <c r="B28" s="44"/>
      <c r="C28" s="39"/>
      <c r="D28" s="18"/>
      <c r="E28" s="45"/>
      <c r="F28" s="19"/>
      <c r="G28" s="19"/>
      <c r="H28" s="19"/>
      <c r="I28" s="49"/>
      <c r="J28" s="49"/>
      <c r="K28" s="19"/>
      <c r="L28" s="20"/>
      <c r="M28" s="21"/>
      <c r="N28" s="22"/>
      <c r="O28" s="22"/>
      <c r="P28" s="22"/>
      <c r="Q28" s="22"/>
      <c r="R28" s="22"/>
      <c r="S28" s="65"/>
      <c r="T28" s="22"/>
      <c r="U28" s="22"/>
      <c r="V28" s="22"/>
      <c r="W28" s="65"/>
      <c r="X28" s="22"/>
      <c r="Y28" s="22"/>
      <c r="Z28" s="41"/>
      <c r="AA28" s="72"/>
      <c r="AB28" s="55"/>
      <c r="AC28" s="55"/>
      <c r="AD28" s="55"/>
      <c r="AE28" s="55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55"/>
      <c r="AT28" s="55"/>
      <c r="AU28" s="55"/>
      <c r="AV28" s="55"/>
      <c r="AW28" s="57"/>
    </row>
    <row r="29" spans="1:49" ht="17.399999999999999" hidden="1" customHeight="1">
      <c r="A29" s="47"/>
      <c r="B29" s="44"/>
      <c r="C29" s="39"/>
      <c r="D29" s="18"/>
      <c r="E29" s="45"/>
      <c r="F29" s="19"/>
      <c r="G29" s="19"/>
      <c r="H29" s="19"/>
      <c r="I29" s="49"/>
      <c r="J29" s="49"/>
      <c r="K29" s="19"/>
      <c r="L29" s="20"/>
      <c r="M29" s="21"/>
      <c r="N29" s="22"/>
      <c r="O29" s="22"/>
      <c r="P29" s="22"/>
      <c r="Q29" s="22"/>
      <c r="R29" s="22"/>
      <c r="S29" s="65"/>
      <c r="T29" s="22"/>
      <c r="U29" s="22"/>
      <c r="V29" s="22"/>
      <c r="W29" s="65"/>
      <c r="X29" s="22"/>
      <c r="Y29" s="22"/>
      <c r="Z29" s="41"/>
      <c r="AA29" s="72"/>
      <c r="AB29" s="55"/>
      <c r="AC29" s="55"/>
      <c r="AD29" s="55"/>
      <c r="AE29" s="55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55"/>
      <c r="AT29" s="55"/>
      <c r="AU29" s="55"/>
      <c r="AV29" s="55"/>
      <c r="AW29" s="57"/>
    </row>
    <row r="30" spans="1:49" ht="17.399999999999999" hidden="1" customHeight="1">
      <c r="A30" s="47"/>
      <c r="B30" s="44"/>
      <c r="C30" s="39"/>
      <c r="D30" s="18"/>
      <c r="E30" s="45"/>
      <c r="F30" s="19"/>
      <c r="G30" s="19"/>
      <c r="H30" s="19"/>
      <c r="I30" s="49"/>
      <c r="J30" s="49"/>
      <c r="K30" s="19"/>
      <c r="L30" s="20"/>
      <c r="M30" s="21"/>
      <c r="N30" s="22"/>
      <c r="O30" s="22"/>
      <c r="P30" s="22"/>
      <c r="Q30" s="22"/>
      <c r="R30" s="22"/>
      <c r="S30" s="65"/>
      <c r="T30" s="22"/>
      <c r="U30" s="22"/>
      <c r="V30" s="22"/>
      <c r="W30" s="65"/>
      <c r="X30" s="22"/>
      <c r="Y30" s="22"/>
      <c r="Z30" s="41"/>
      <c r="AA30" s="72"/>
      <c r="AB30" s="55"/>
      <c r="AC30" s="55"/>
      <c r="AD30" s="55"/>
      <c r="AE30" s="55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55"/>
      <c r="AT30" s="55"/>
      <c r="AU30" s="55"/>
      <c r="AV30" s="55"/>
      <c r="AW30" s="57"/>
    </row>
    <row r="31" spans="1:49" ht="17.399999999999999" hidden="1" customHeight="1">
      <c r="A31" s="47"/>
      <c r="B31" s="44"/>
      <c r="C31" s="39"/>
      <c r="D31" s="18"/>
      <c r="E31" s="45"/>
      <c r="F31" s="19"/>
      <c r="G31" s="19"/>
      <c r="H31" s="19"/>
      <c r="I31" s="49"/>
      <c r="J31" s="49"/>
      <c r="K31" s="19"/>
      <c r="L31" s="20"/>
      <c r="M31" s="21"/>
      <c r="N31" s="22"/>
      <c r="O31" s="22"/>
      <c r="P31" s="22"/>
      <c r="Q31" s="22"/>
      <c r="R31" s="22"/>
      <c r="S31" s="65"/>
      <c r="T31" s="22"/>
      <c r="U31" s="22"/>
      <c r="V31" s="22"/>
      <c r="W31" s="65"/>
      <c r="X31" s="22"/>
      <c r="Y31" s="22"/>
      <c r="Z31" s="41"/>
      <c r="AA31" s="72"/>
      <c r="AB31" s="55"/>
      <c r="AC31" s="55"/>
      <c r="AD31" s="55"/>
      <c r="AE31" s="55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55"/>
      <c r="AT31" s="55"/>
      <c r="AU31" s="55"/>
      <c r="AV31" s="55"/>
      <c r="AW31" s="57"/>
    </row>
    <row r="32" spans="1:49" ht="17.399999999999999" hidden="1" customHeight="1">
      <c r="A32" s="47"/>
      <c r="B32" s="44"/>
      <c r="C32" s="39"/>
      <c r="D32" s="18"/>
      <c r="E32" s="45"/>
      <c r="F32" s="19"/>
      <c r="G32" s="19"/>
      <c r="H32" s="19"/>
      <c r="I32" s="49"/>
      <c r="J32" s="49"/>
      <c r="K32" s="19"/>
      <c r="L32" s="20"/>
      <c r="M32" s="21"/>
      <c r="N32" s="22"/>
      <c r="O32" s="22"/>
      <c r="P32" s="22"/>
      <c r="Q32" s="22"/>
      <c r="R32" s="22"/>
      <c r="S32" s="65"/>
      <c r="T32" s="22"/>
      <c r="U32" s="22"/>
      <c r="V32" s="22"/>
      <c r="W32" s="65"/>
      <c r="X32" s="22"/>
      <c r="Y32" s="22"/>
      <c r="Z32" s="41"/>
      <c r="AA32" s="72"/>
      <c r="AB32" s="55"/>
      <c r="AC32" s="55"/>
      <c r="AD32" s="55"/>
      <c r="AE32" s="55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55"/>
      <c r="AT32" s="55"/>
      <c r="AU32" s="55"/>
      <c r="AV32" s="55"/>
      <c r="AW32" s="57"/>
    </row>
    <row r="33" spans="1:57" ht="17.399999999999999" hidden="1" customHeight="1">
      <c r="A33" s="47"/>
      <c r="B33" s="44"/>
      <c r="C33" s="39"/>
      <c r="D33" s="18"/>
      <c r="E33" s="45"/>
      <c r="F33" s="19"/>
      <c r="G33" s="19"/>
      <c r="H33" s="19"/>
      <c r="I33" s="49"/>
      <c r="J33" s="49"/>
      <c r="K33" s="19"/>
      <c r="L33" s="20"/>
      <c r="M33" s="21"/>
      <c r="N33" s="22"/>
      <c r="O33" s="22"/>
      <c r="P33" s="22"/>
      <c r="Q33" s="22"/>
      <c r="R33" s="22"/>
      <c r="S33" s="65"/>
      <c r="T33" s="22"/>
      <c r="U33" s="22"/>
      <c r="V33" s="22"/>
      <c r="W33" s="65"/>
      <c r="X33" s="22"/>
      <c r="Y33" s="22"/>
      <c r="Z33" s="41"/>
      <c r="AA33" s="72"/>
      <c r="AB33" s="55"/>
      <c r="AC33" s="55"/>
      <c r="AD33" s="55"/>
      <c r="AE33" s="55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55"/>
      <c r="AT33" s="55"/>
      <c r="AU33" s="55"/>
      <c r="AV33" s="55"/>
      <c r="AW33" s="57"/>
    </row>
    <row r="34" spans="1:57" ht="17.399999999999999" hidden="1" customHeight="1">
      <c r="A34" s="47"/>
      <c r="B34" s="44"/>
      <c r="C34" s="39"/>
      <c r="D34" s="18"/>
      <c r="E34" s="45"/>
      <c r="F34" s="19"/>
      <c r="G34" s="19"/>
      <c r="H34" s="19"/>
      <c r="I34" s="49"/>
      <c r="J34" s="49"/>
      <c r="K34" s="19"/>
      <c r="L34" s="20"/>
      <c r="M34" s="21"/>
      <c r="N34" s="22"/>
      <c r="O34" s="22"/>
      <c r="P34" s="22"/>
      <c r="Q34" s="22"/>
      <c r="R34" s="22"/>
      <c r="S34" s="65"/>
      <c r="T34" s="22"/>
      <c r="U34" s="22"/>
      <c r="V34" s="22"/>
      <c r="W34" s="65"/>
      <c r="X34" s="22"/>
      <c r="Y34" s="22"/>
      <c r="Z34" s="41"/>
      <c r="AA34" s="72"/>
      <c r="AB34" s="55"/>
      <c r="AC34" s="55"/>
      <c r="AD34" s="55"/>
      <c r="AE34" s="55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55"/>
      <c r="AT34" s="55"/>
      <c r="AU34" s="55"/>
      <c r="AV34" s="55"/>
      <c r="AW34" s="57"/>
    </row>
    <row r="35" spans="1:57" ht="17.399999999999999" hidden="1" customHeight="1">
      <c r="A35" s="47"/>
      <c r="B35" s="44"/>
      <c r="C35" s="39"/>
      <c r="D35" s="18"/>
      <c r="E35" s="45"/>
      <c r="F35" s="19"/>
      <c r="G35" s="19"/>
      <c r="H35" s="19"/>
      <c r="I35" s="49"/>
      <c r="J35" s="49"/>
      <c r="K35" s="19"/>
      <c r="L35" s="20"/>
      <c r="M35" s="21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72"/>
      <c r="AA35" s="72"/>
      <c r="AB35" s="72"/>
      <c r="AC35" s="72"/>
      <c r="AD35" s="72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55"/>
      <c r="AT35" s="55"/>
      <c r="AU35" s="55"/>
      <c r="AV35" s="55"/>
      <c r="AW35" s="57"/>
    </row>
    <row r="36" spans="1:57" ht="17.399999999999999" hidden="1" customHeight="1">
      <c r="A36" s="47"/>
      <c r="B36" s="44"/>
      <c r="C36" s="39"/>
      <c r="D36" s="18"/>
      <c r="E36" s="45"/>
      <c r="F36" s="19"/>
      <c r="G36" s="69"/>
      <c r="H36" s="69"/>
      <c r="I36" s="49"/>
      <c r="J36" s="49"/>
      <c r="K36" s="19"/>
      <c r="L36" s="20"/>
      <c r="M36" s="21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72"/>
      <c r="AA36" s="72"/>
      <c r="AB36" s="72"/>
      <c r="AC36" s="72"/>
      <c r="AD36" s="72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55"/>
      <c r="AT36" s="55"/>
      <c r="AU36" s="55"/>
      <c r="AV36" s="55"/>
      <c r="AW36" s="57"/>
    </row>
    <row r="37" spans="1:57" ht="17.399999999999999" customHeight="1">
      <c r="A37" s="47"/>
      <c r="B37" s="44"/>
      <c r="C37" s="39"/>
      <c r="D37" s="18"/>
      <c r="E37" s="33"/>
      <c r="F37" s="34"/>
      <c r="G37" s="34"/>
      <c r="H37" s="34"/>
      <c r="I37" s="50"/>
      <c r="J37" s="50"/>
      <c r="K37" s="19"/>
      <c r="L37" s="20"/>
      <c r="M37" s="21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4"/>
      <c r="AF37" s="68"/>
      <c r="AG37" s="68"/>
      <c r="AH37" s="68"/>
      <c r="AI37" s="68"/>
      <c r="AJ37" s="68"/>
      <c r="AK37" s="68"/>
      <c r="AL37" s="68"/>
      <c r="AM37" s="76"/>
      <c r="AN37" s="68"/>
      <c r="AO37" s="68"/>
      <c r="AP37" s="68"/>
      <c r="AQ37" s="68"/>
      <c r="AR37" s="68"/>
      <c r="AS37" s="55"/>
      <c r="AT37" s="55"/>
      <c r="AU37" s="55"/>
      <c r="AV37" s="55"/>
      <c r="AW37" s="57"/>
    </row>
    <row r="38" spans="1:57" ht="17.399999999999999">
      <c r="A38" s="51"/>
      <c r="B38" s="87" t="s">
        <v>20</v>
      </c>
      <c r="C38" s="87"/>
      <c r="D38" s="24">
        <f>SUM(D5:D37)</f>
        <v>820507</v>
      </c>
      <c r="E38" s="25"/>
      <c r="F38" s="6"/>
      <c r="G38" s="6"/>
      <c r="H38" s="6"/>
      <c r="I38" s="6"/>
      <c r="J38" s="6"/>
      <c r="K38" s="84" t="s">
        <v>21</v>
      </c>
      <c r="L38" s="84"/>
      <c r="M38" s="26">
        <f>SUM(M5:M37)</f>
        <v>167</v>
      </c>
      <c r="AF38" s="60">
        <f t="shared" ref="AF38:AL38" si="0">SUM(AF5:AF18)</f>
        <v>26090</v>
      </c>
      <c r="AG38" s="60">
        <f t="shared" si="0"/>
        <v>7880</v>
      </c>
      <c r="AH38" s="60">
        <f t="shared" si="0"/>
        <v>32720</v>
      </c>
      <c r="AI38" s="60">
        <f t="shared" si="0"/>
        <v>6565</v>
      </c>
      <c r="AJ38" s="60">
        <f t="shared" si="0"/>
        <v>54605</v>
      </c>
      <c r="AK38" s="60">
        <f t="shared" si="0"/>
        <v>11315</v>
      </c>
      <c r="AL38" s="60">
        <f t="shared" si="0"/>
        <v>90530</v>
      </c>
      <c r="AM38" s="60">
        <f t="shared" ref="AM38:BE38" si="1">SUM(AM5:AM18)</f>
        <v>19470</v>
      </c>
      <c r="AN38" s="60">
        <f t="shared" si="1"/>
        <v>46635</v>
      </c>
      <c r="AO38" s="60">
        <f t="shared" si="1"/>
        <v>201390</v>
      </c>
      <c r="AP38" s="60">
        <f t="shared" si="1"/>
        <v>138260</v>
      </c>
      <c r="AQ38" s="60">
        <f t="shared" si="1"/>
        <v>14360</v>
      </c>
      <c r="AR38" s="60">
        <f t="shared" si="1"/>
        <v>120960</v>
      </c>
      <c r="AS38" s="60">
        <f t="shared" si="1"/>
        <v>3197</v>
      </c>
      <c r="AT38" s="60">
        <f t="shared" si="1"/>
        <v>17930</v>
      </c>
      <c r="AU38" s="60">
        <f t="shared" si="1"/>
        <v>9500</v>
      </c>
      <c r="AV38" s="60">
        <f t="shared" si="1"/>
        <v>15400</v>
      </c>
      <c r="AW38" s="60">
        <f t="shared" si="1"/>
        <v>3700</v>
      </c>
      <c r="AX38" s="60">
        <f t="shared" si="1"/>
        <v>0</v>
      </c>
      <c r="AY38" s="60">
        <f t="shared" si="1"/>
        <v>0</v>
      </c>
      <c r="AZ38" s="60">
        <f t="shared" si="1"/>
        <v>0</v>
      </c>
      <c r="BA38" s="60">
        <f t="shared" si="1"/>
        <v>0</v>
      </c>
      <c r="BB38" s="60">
        <f t="shared" si="1"/>
        <v>0</v>
      </c>
      <c r="BC38" s="60">
        <f t="shared" si="1"/>
        <v>0</v>
      </c>
      <c r="BD38" s="60">
        <f t="shared" si="1"/>
        <v>0</v>
      </c>
      <c r="BE38" s="60">
        <f t="shared" si="1"/>
        <v>0</v>
      </c>
    </row>
    <row r="39" spans="1:57" ht="15.6">
      <c r="A39" s="27"/>
      <c r="B39" s="80" t="s">
        <v>22</v>
      </c>
      <c r="C39" s="80"/>
      <c r="D39" s="28">
        <f>D38/M38</f>
        <v>4913.2155688622752</v>
      </c>
      <c r="E39" s="29"/>
      <c r="F39" s="1"/>
      <c r="G39" s="1"/>
      <c r="H39" s="1"/>
      <c r="I39" s="1"/>
      <c r="J39" s="1"/>
      <c r="K39" s="81" t="s">
        <v>23</v>
      </c>
      <c r="L39" s="81"/>
      <c r="M39" s="30">
        <f>M38/18</f>
        <v>9.2777777777777786</v>
      </c>
    </row>
  </sheetData>
  <sortState ref="B5:AW18">
    <sortCondition ref="C5:C18"/>
    <sortCondition descending="1" ref="D5:D18"/>
  </sortState>
  <mergeCells count="8">
    <mergeCell ref="AS3:BE3"/>
    <mergeCell ref="B39:C39"/>
    <mergeCell ref="K39:L39"/>
    <mergeCell ref="A2:J2"/>
    <mergeCell ref="AF3:AR3"/>
    <mergeCell ref="F3:J3"/>
    <mergeCell ref="B38:C38"/>
    <mergeCell ref="K38:L38"/>
  </mergeCells>
  <phoneticPr fontId="0" type="noConversion"/>
  <pageMargins left="0.39374999999999999" right="0" top="0" bottom="0" header="0.46" footer="0.51180555555555551"/>
  <pageSetup paperSize="9" scale="37" firstPageNumber="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2022</vt:lpstr>
      <vt:lpstr>'2022'!Afdrukbereik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Theo Bakker</cp:lastModifiedBy>
  <cp:lastPrinted>2022-10-23T09:50:18Z</cp:lastPrinted>
  <dcterms:created xsi:type="dcterms:W3CDTF">2009-06-08T17:33:30Z</dcterms:created>
  <dcterms:modified xsi:type="dcterms:W3CDTF">2022-12-04T19:11:13Z</dcterms:modified>
</cp:coreProperties>
</file>